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e072a2262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a30fc9c8ad04ecc"/>
    <x:sheet xmlns:r="http://schemas.openxmlformats.org/officeDocument/2006/relationships" name="Profit Calculator" sheetId="2" r:id="R2aa2e30f170f4cf5"/>
    <x:sheet xmlns:r="http://schemas.openxmlformats.org/officeDocument/2006/relationships" name="README" sheetId="3" r:id="R81fdb60251f84f06"/>
    <x:sheet xmlns:r="http://schemas.openxmlformats.org/officeDocument/2006/relationships" name="Orders" sheetId="4" r:id="Rc373d1a4b9cb44bb"/>
    <x:sheet xmlns:r="http://schemas.openxmlformats.org/officeDocument/2006/relationships" name="SKU Master" sheetId="5" r:id="R2e517d98fb19484d"/>
    <x:sheet xmlns:r="http://schemas.openxmlformats.org/officeDocument/2006/relationships" name="Ad Spend" sheetId="6" r:id="R0a758aaac27c420e"/>
    <x:sheet xmlns:r="http://schemas.openxmlformats.org/officeDocument/2006/relationships" name="Settings" sheetId="7" r:id="R004c4b1aafc84228"/>
    <x:sheet xmlns:r="http://schemas.openxmlformats.org/officeDocument/2006/relationships" name="Overheads" sheetId="8" r:id="R86ba00c273dc4a25"/>
    <x:sheet xmlns:r="http://schemas.openxmlformats.org/officeDocument/2006/relationships" name="START HERE" sheetId="9" r:id="Rf1341a2677a744e9"/>
  </x:sheets>
</x:workbook>
</file>

<file path=xl/sharedStrings.xml><?xml version="1.0" encoding="utf-8"?>
<x:sst xmlns:x="http://schemas.openxmlformats.org/spreadsheetml/2006/main">
  <x:si>
    <x:t xml:space="preserve">Shopify Profit Dashboard</x:t>
  </x:si>
  <x:si>
    <x:t xml:space="preserve">Total Net Sales:</x:t>
  </x:si>
  <x:si>
    <x:t xml:space="preserve">Total Net Profit:</x:t>
  </x:si>
  <x:si>
    <x:t xml:space="preserve">Average TACOS:</x:t>
  </x:si>
  <x:si>
    <x:t xml:space="preserve">Net Profit by SKU</x:t>
  </x:si>
  <x:si>
    <x:t xml:space="preserve">SKU</x:t>
  </x:si>
  <x:si>
    <x:t xml:space="preserve">Net Profit</x:t>
  </x:si>
  <x:si>
    <x:t xml:space="preserve">Top 3 SKUs by Net Profit</x:t>
  </x:si>
  <x:si>
    <x:t xml:space="preserve">Bottom 3 SKUs by Net Profit</x:t>
  </x:si>
  <x:si>
    <x:t xml:space="preserve">Top 3 SKUs by Ad Efficiency (lowest ACOS)</x:t>
  </x:si>
  <x:si>
    <x:t xml:space="preserve">Bottom 3 SKUs by Ad Efficiency (highest ACOS)</x:t>
  </x:si>
  <x:si>
    <x:t xml:space="preserve">Units Sold</x:t>
  </x:si>
  <x:si>
    <x:t xml:space="preserve">Product Sales</x:t>
  </x:si>
  <x:si>
    <x:t xml:space="preserve">Discounts</x:t>
  </x:si>
  <x:si>
    <x:t xml:space="preserve">Refunds</x:t>
  </x:si>
  <x:si>
    <x:t xml:space="preserve">Net Product Sales</x:t>
  </x:si>
  <x:si>
    <x:t xml:space="preserve">Shipping Revenue</x:t>
  </x:si>
  <x:si>
    <x:t xml:space="preserve">Payment Fees (est)</x:t>
  </x:si>
  <x:si>
    <x:t xml:space="preserve">Unit COGS</x:t>
  </x:si>
  <x:si>
    <x:t xml:space="preserve">Total COGS</x:t>
  </x:si>
  <x:si>
    <x:t xml:space="preserve">Ad Spend</x:t>
  </x:si>
  <x:si>
    <x:t xml:space="preserve">Attributed Sales</x:t>
  </x:si>
  <x:si>
    <x:t xml:space="preserve">Gross Profit (pre-Ads)</x:t>
  </x:si>
  <x:si>
    <x:t xml:space="preserve">Contribution Margin</x:t>
  </x:si>
  <x:si>
    <x:t xml:space="preserve">ACOS</x:t>
  </x:si>
  <x:si>
    <x:t xml:space="preserve">TACOS</x:t>
  </x:si>
  <x:si>
    <x:t xml:space="preserve">Overhead Allocation</x:t>
  </x:si>
  <x:si>
    <x:t xml:space="preserve">SKU-OM3-1000</x:t>
  </x:si>
  <x:si>
    <x:t xml:space="preserve">SKU-D3-5000</x:t>
  </x:si>
  <x:si>
    <x:t xml:space="preserve">SKU-PRO-30B</x:t>
  </x:si>
  <x:si>
    <x:t xml:space="preserve">SKU-ASH-120</x:t>
  </x:si>
  <x:si>
    <x:t xml:space="preserve">SKU-MV-W60</x:t>
  </x:si>
  <x:si>
    <x:t xml:space="preserve">SKU-MAG-G</x:t>
  </x:si>
  <x:si>
    <x:t xml:space="preserve">SKU-COLL-POW</x:t>
  </x:si>
  <x:si>
    <x:t xml:space="preserve">SKU-ZINC-50</x:t>
  </x:si>
  <x:si>
    <x:t xml:space="preserve">SKU-ELD-IMM</x:t>
  </x:si>
  <x:si>
    <x:t xml:space="preserve">SKU-IRON-65</x:t>
  </x:si>
  <x:si>
    <x:t xml:space="preserve">Totals</x:t>
  </x:si>
  <x:si>
    <x:t xml:space="preserve">Shopify Profit Calculator (v1 - Simple)</x:t>
  </x:si>
  <x:si>
    <x:t xml:space="preserve">How to use:</x:t>
  </x:si>
  <x:si>
    <x:t xml:space="preserve">1) Paste Shopify orders export into 'Orders'. Keep headers.</x:t>
  </x:si>
  <x:si>
    <x:t xml:space="preserve">2) Update 'Settings' for payment fee % and per-order fee.</x:t>
  </x:si>
  <x:si>
    <x:t xml:space="preserve">3) Maintain landed Unit COGS per SKU in 'SKU Master'.</x:t>
  </x:si>
  <x:si>
    <x:t xml:space="preserve">4) Paste ad spend by SKU/channel into 'Ad Spend'.</x:t>
  </x:si>
  <x:si>
    <x:t xml:space="preserve">5) Overheads (monthly) go in 'Overheads'.</x:t>
  </x:si>
  <x:si>
    <x:t xml:space="preserve">6) See results in 'Profit Calculator' and visuals in 'Dashboard'.</x:t>
  </x:si>
  <x:si>
    <x:t xml:space="preserve">Date</x:t>
  </x:si>
  <x:si>
    <x:t xml:space="preserve">Order ID</x:t>
  </x:si>
  <x:si>
    <x:t xml:space="preserve">Units</x:t>
  </x:si>
  <x:si>
    <x:t xml:space="preserve">Line Item Total</x:t>
  </x:si>
  <x:si>
    <x:t xml:space="preserve">Taxes Collected</x:t>
  </x:si>
  <x:si>
    <x:t xml:space="preserve">Payment Gateway</x:t>
  </x:si>
  <x:si>
    <x:t xml:space="preserve">#3000</x:t>
  </x:si>
  <x:si>
    <x:t xml:space="preserve">Stripe</x:t>
  </x:si>
  <x:si>
    <x:t xml:space="preserve">#3001</x:t>
  </x:si>
  <x:si>
    <x:t xml:space="preserve">#3002</x:t>
  </x:si>
  <x:si>
    <x:t xml:space="preserve">PayPal</x:t>
  </x:si>
  <x:si>
    <x:t xml:space="preserve">#3003</x:t>
  </x:si>
  <x:si>
    <x:t xml:space="preserve">#3004</x:t>
  </x:si>
  <x:si>
    <x:t xml:space="preserve">#3005</x:t>
  </x:si>
  <x:si>
    <x:t xml:space="preserve">#3006</x:t>
  </x:si>
  <x:si>
    <x:t xml:space="preserve">#3007</x:t>
  </x:si>
  <x:si>
    <x:t xml:space="preserve">Shopify Payments</x:t>
  </x:si>
  <x:si>
    <x:t xml:space="preserve">#3008</x:t>
  </x:si>
  <x:si>
    <x:t xml:space="preserve">#3009</x:t>
  </x:si>
  <x:si>
    <x:t xml:space="preserve">#3010</x:t>
  </x:si>
  <x:si>
    <x:t xml:space="preserve">#3011</x:t>
  </x:si>
  <x:si>
    <x:t xml:space="preserve">#3012</x:t>
  </x:si>
  <x:si>
    <x:t xml:space="preserve">#3013</x:t>
  </x:si>
  <x:si>
    <x:t xml:space="preserve">#3014</x:t>
  </x:si>
  <x:si>
    <x:t xml:space="preserve">#3015</x:t>
  </x:si>
  <x:si>
    <x:t xml:space="preserve">#3016</x:t>
  </x:si>
  <x:si>
    <x:t xml:space="preserve">#3017</x:t>
  </x:si>
  <x:si>
    <x:t xml:space="preserve">#3018</x:t>
  </x:si>
  <x:si>
    <x:t xml:space="preserve">#3019</x:t>
  </x:si>
  <x:si>
    <x:t xml:space="preserve">#3020</x:t>
  </x:si>
  <x:si>
    <x:t xml:space="preserve">#3021</x:t>
  </x:si>
  <x:si>
    <x:t xml:space="preserve">#3022</x:t>
  </x:si>
  <x:si>
    <x:t xml:space="preserve">#3023</x:t>
  </x:si>
  <x:si>
    <x:t xml:space="preserve">#3024</x:t>
  </x:si>
  <x:si>
    <x:t xml:space="preserve">#3025</x:t>
  </x:si>
  <x:si>
    <x:t xml:space="preserve">#3026</x:t>
  </x:si>
  <x:si>
    <x:t xml:space="preserve">#3027</x:t>
  </x:si>
  <x:si>
    <x:t xml:space="preserve">#3028</x:t>
  </x:si>
  <x:si>
    <x:t xml:space="preserve">#3029</x:t>
  </x:si>
  <x:si>
    <x:t xml:space="preserve">#3030</x:t>
  </x:si>
  <x:si>
    <x:t xml:space="preserve">#3031</x:t>
  </x:si>
  <x:si>
    <x:t xml:space="preserve">#3032</x:t>
  </x:si>
  <x:si>
    <x:t xml:space="preserve">#3033</x:t>
  </x:si>
  <x:si>
    <x:t xml:space="preserve">#3034</x:t>
  </x:si>
  <x:si>
    <x:t xml:space="preserve">#3035</x:t>
  </x:si>
  <x:si>
    <x:t xml:space="preserve">#3036</x:t>
  </x:si>
  <x:si>
    <x:t xml:space="preserve">#3037</x:t>
  </x:si>
  <x:si>
    <x:t xml:space="preserve">#3038</x:t>
  </x:si>
  <x:si>
    <x:t xml:space="preserve">#3039</x:t>
  </x:si>
  <x:si>
    <x:t xml:space="preserve">#3040</x:t>
  </x:si>
  <x:si>
    <x:t xml:space="preserve">#3041</x:t>
  </x:si>
  <x:si>
    <x:t xml:space="preserve">#3042</x:t>
  </x:si>
  <x:si>
    <x:t xml:space="preserve">#3043</x:t>
  </x:si>
  <x:si>
    <x:t xml:space="preserve">#3044</x:t>
  </x:si>
  <x:si>
    <x:t xml:space="preserve">#3045</x:t>
  </x:si>
  <x:si>
    <x:t xml:space="preserve">#3046</x:t>
  </x:si>
  <x:si>
    <x:t xml:space="preserve">#3047</x:t>
  </x:si>
  <x:si>
    <x:t xml:space="preserve">#3048</x:t>
  </x:si>
  <x:si>
    <x:t xml:space="preserve">#3049</x:t>
  </x:si>
  <x:si>
    <x:t xml:space="preserve">#3050</x:t>
  </x:si>
  <x:si>
    <x:t xml:space="preserve">#3051</x:t>
  </x:si>
  <x:si>
    <x:t xml:space="preserve">#3052</x:t>
  </x:si>
  <x:si>
    <x:t xml:space="preserve">#3053</x:t>
  </x:si>
  <x:si>
    <x:t xml:space="preserve">#3054</x:t>
  </x:si>
  <x:si>
    <x:t xml:space="preserve">#3055</x:t>
  </x:si>
  <x:si>
    <x:t xml:space="preserve">#3056</x:t>
  </x:si>
  <x:si>
    <x:t xml:space="preserve">#3057</x:t>
  </x:si>
  <x:si>
    <x:t xml:space="preserve">#3058</x:t>
  </x:si>
  <x:si>
    <x:t xml:space="preserve">#3059</x:t>
  </x:si>
  <x:si>
    <x:t xml:space="preserve">#3060</x:t>
  </x:si>
  <x:si>
    <x:t xml:space="preserve">#3061</x:t>
  </x:si>
  <x:si>
    <x:t xml:space="preserve">#3062</x:t>
  </x:si>
  <x:si>
    <x:t xml:space="preserve">#3063</x:t>
  </x:si>
  <x:si>
    <x:t xml:space="preserve">#3064</x:t>
  </x:si>
  <x:si>
    <x:t xml:space="preserve">#3065</x:t>
  </x:si>
  <x:si>
    <x:t xml:space="preserve">#3066</x:t>
  </x:si>
  <x:si>
    <x:t xml:space="preserve">#3067</x:t>
  </x:si>
  <x:si>
    <x:t xml:space="preserve">#3068</x:t>
  </x:si>
  <x:si>
    <x:t xml:space="preserve">#3069</x:t>
  </x:si>
  <x:si>
    <x:t xml:space="preserve">#3070</x:t>
  </x:si>
  <x:si>
    <x:t xml:space="preserve">#3071</x:t>
  </x:si>
  <x:si>
    <x:t xml:space="preserve">#3072</x:t>
  </x:si>
  <x:si>
    <x:t xml:space="preserve">#3073</x:t>
  </x:si>
  <x:si>
    <x:t xml:space="preserve">#3074</x:t>
  </x:si>
  <x:si>
    <x:t xml:space="preserve">#3075</x:t>
  </x:si>
  <x:si>
    <x:t xml:space="preserve">#3076</x:t>
  </x:si>
  <x:si>
    <x:t xml:space="preserve">#3077</x:t>
  </x:si>
  <x:si>
    <x:t xml:space="preserve">#3078</x:t>
  </x:si>
  <x:si>
    <x:t xml:space="preserve">#3079</x:t>
  </x:si>
  <x:si>
    <x:t xml:space="preserve">Product Name</x:t>
  </x:si>
  <x:si>
    <x:t xml:space="preserve">Unit COGS (landed)</x:t>
  </x:si>
  <x:si>
    <x:t xml:space="preserve">Omega-3 Fish Oil 1000mg (120ct)</x:t>
  </x:si>
  <x:si>
    <x:t xml:space="preserve">Vitamin D3 5000 IU (180ct)</x:t>
  </x:si>
  <x:si>
    <x:t xml:space="preserve">Probiotic 30B CFU (60ct)</x:t>
  </x:si>
  <x:si>
    <x:t xml:space="preserve">Ashwagandha 120 Capsules</x:t>
  </x:si>
  <x:si>
    <x:t xml:space="preserve">Women's Multivitamin (60ct)</x:t>
  </x:si>
  <x:si>
    <x:t xml:space="preserve">Magnesium Glycinate 400mg</x:t>
  </x:si>
  <x:si>
    <x:t xml:space="preserve">Collagen Peptides Powder 500g</x:t>
  </x:si>
  <x:si>
    <x:t xml:space="preserve">Zinc 50mg (200ct)</x:t>
  </x:si>
  <x:si>
    <x:t xml:space="preserve">Elderberry Immune Gummies</x:t>
  </x:si>
  <x:si>
    <x:t xml:space="preserve">Iron 65mg (Ferrous Sulfate)</x:t>
  </x:si>
  <x:si>
    <x:t xml:space="preserve">Channel</x:t>
  </x:si>
  <x:si>
    <x:t xml:space="preserve">Meta+Google</x:t>
  </x:si>
  <x:si>
    <x:t xml:space="preserve">Setting</x:t>
  </x:si>
  <x:si>
    <x:t xml:space="preserve">Value</x:t>
  </x:si>
  <x:si>
    <x:t xml:space="preserve">Notes</x:t>
  </x:si>
  <x:si>
    <x:t xml:space="preserve">Payment Fee Rate</x:t>
  </x:si>
  <x:si>
    <x:t xml:space="preserve">0.029</x:t>
  </x:si>
  <x:si>
    <x:t xml:space="preserve">% of charge collected (e.g., 2.9%)</x:t>
  </x:si>
  <x:si>
    <x:t xml:space="preserve">Per-Order Fixed Fee</x:t>
  </x:si>
  <x:si>
    <x:t xml:space="preserve">0.30</x:t>
  </x:si>
  <x:si>
    <x:t xml:space="preserve">$0.30 per transaction</x:t>
  </x:si>
  <x:si>
    <x:t xml:space="preserve">Include Shipping Revenue in Fee Base?</x:t>
  </x:si>
  <x:si>
    <x:t xml:space="preserve">Yes</x:t>
  </x:si>
  <x:si>
    <x:t xml:space="preserve">Yes/No</x:t>
  </x:si>
  <x:si>
    <x:t xml:space="preserve">Shopify Subscription (Monthly)</x:t>
  </x:si>
  <x:si>
    <x:t xml:space="preserve">39</x:t>
  </x:si>
  <x:si>
    <x:t xml:space="preserve">Monthly plan fee</x:t>
  </x:si>
  <x:si>
    <x:t xml:space="preserve">Cost Name</x:t>
  </x:si>
  <x:si>
    <x:t xml:space="preserve">Monthly Cost</x:t>
  </x:si>
  <x:si>
    <x:t xml:space="preserve">Team &amp; VA</x:t>
  </x:si>
  <x:si>
    <x:t xml:space="preserve">Warehouse &amp; Utilities</x:t>
  </x:si>
  <x:si>
    <x:t xml:space="preserve">Software (Apps, Tools)</x:t>
  </x:si>
  <x:si>
    <x:t xml:space="preserve">Accounting &amp; Compliance</x:t>
  </x:si>
  <x:si>
    <x:t xml:space="preserve">Misc Ops</x:t>
  </x:si>
</x:sst>
</file>

<file path=xl/styles.xml><?xml version="1.0" encoding="utf-8"?>
<x:styleSheet xmlns:x="http://schemas.openxmlformats.org/spreadsheetml/2006/main">
  <x:numFmts count="2">
    <x:numFmt numFmtId="164" formatCode="&quot;$&quot;#,##0.00"/>
    <x:numFmt numFmtId="165" formatCode="yyyy-mm-dd"/>
  </x:numFmts>
  <x:fonts count="8">
    <x:font>
      <x:sz val="11"/>
      <x:color theme="1"/>
      <x:name val="Calibri"/>
    </x:font>
    <x:font>
      <x:b/>
      <x:sz val="16"/>
      <x:color theme="1"/>
      <x:name val="Calibri"/>
    </x:font>
    <x:font>
      <x:color theme="1"/>
      <x:name val="Calibri"/>
    </x:font>
    <x:font>
      <x:b/>
      <x:color theme="1"/>
      <x:name val="Calibri"/>
    </x:font>
    <x:font>
      <x:b/>
      <x:sz val="14"/>
      <x:color theme="1"/>
      <x:name val="Calibri"/>
    </x:font>
    <x:font>
      <x:sz val="11"/>
      <x:color theme="1"/>
      <x:name val="Calibri"/>
    </x:font>
    <x:font>
      <x:b/>
      <x:sz val="11"/>
      <x:color rgb="FFFFFFFF"/>
      <x:name val="Calibri"/>
    </x:font>
    <x:font>
      <x:b/>
      <x:sz val="11"/>
      <x:color rgb="FF207953"/>
      <x:name val="Calibri"/>
    </x:font>
  </x:fonts>
  <x:fills count="7">
    <x:fill>
      <x:patternFill patternType="none"/>
    </x:fill>
    <x:fill>
      <x:patternFill patternType="lightGray"/>
    </x:fill>
    <x:fill>
      <x:patternFill patternType="solid">
        <x:fgColor theme="6"/>
      </x:patternFill>
    </x:fill>
    <x:fill>
      <x:patternFill patternType="solid">
        <x:fgColor rgb="FFC9DAF8"/>
      </x:patternFill>
    </x:fill>
    <x:fill>
      <x:patternFill patternType="solid">
        <x:fgColor rgb="FF6AA84F"/>
      </x:patternFill>
    </x:fill>
    <x:fill>
      <x:patternFill patternType="solid">
        <x:fgColor rgb="FF082747"/>
      </x:patternFill>
    </x:fill>
    <x:fill>
      <x:patternFill patternType="solid">
        <x:fgColor rgb="FFE8F5EB"/>
      </x:patternFill>
    </x:fill>
  </x:fills>
  <x:borders count="1">
    <x:border/>
  </x:borders>
  <x:cellStyleXfs count="1">
    <x:xf numFmtId="0" fontId="0" fillId="0" borderId="0" applyFont="1" applyAlignment="1"/>
  </x:cellStyleXfs>
  <x:cellXfs count="32">
    <x:xf numFmtId="0" fontId="0" fillId="0" borderId="0" xfId="0" applyFont="1" applyAlignment="1">
      <x:alignment vertical="bottom" wrapText="0"/>
    </x:xf>
    <x:xf numFmtId="0" fontId="1" fillId="0" borderId="0" xfId="0" applyFont="1" applyAlignment="1"/>
    <x:xf numFmtId="0" fontId="2" fillId="0" borderId="0" xfId="0" applyFont="1"/>
    <x:xf numFmtId="164" fontId="2" fillId="0" borderId="0" xfId="0" applyNumberFormat="1" applyFont="1"/>
    <x:xf numFmtId="10" fontId="3" fillId="0" borderId="0" xfId="0" applyNumberFormat="1" applyFont="1"/>
    <x:xf numFmtId="0" fontId="3" fillId="2" borderId="0" xfId="0" applyFont="1" applyFill="1"/>
    <x:xf numFmtId="0" fontId="3" fillId="3" borderId="0" xfId="0" applyFont="1" applyFill="1"/>
    <x:xf numFmtId="10" fontId="2" fillId="0" borderId="0" xfId="0" applyNumberFormat="1" applyFont="1"/>
    <x:xf numFmtId="10" fontId="3" fillId="2" borderId="0" xfId="0" applyNumberFormat="1" applyFont="1"/>
    <x:xf numFmtId="0" fontId="4" fillId="4" borderId="0" xfId="0" applyFont="1" applyFill="1" applyAlignment="1">
      <x:alignment vertical="bottom"/>
    </x:xf>
    <x:xf numFmtId="0" fontId="5" fillId="0" borderId="0" xfId="0" applyFont="1" applyAlignment="1">
      <x:alignment vertical="bottom"/>
    </x:xf>
    <x:xf numFmtId="165" fontId="5" fillId="0" borderId="0" xfId="0" applyNumberFormat="1" applyFont="1"/>
    <x:xf numFmtId="0" fontId="2" fillId="0" borderId="0" xfId="0" applyFont="1" applyAlignment="1"/>
    <x:xf numFmtId="0" fontId="0" fillId="0" borderId="0" xfId="0" applyNumberFormat="1" applyFont="1" applyFill="1" applyBorder="1" applyAlignment="1">
      <x:alignment vertical="bottom" wrapText="0"/>
    </x:xf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164" fontId="2" fillId="0" borderId="0" xfId="0" applyNumberFormat="1" applyFont="1" applyFill="1" applyBorder="1"/>
    <x:xf numFmtId="1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3" borderId="0" xfId="0" applyNumberFormat="1" applyFont="1" applyFill="1" applyBorder="1"/>
    <x:xf numFmtId="10" fontId="2" fillId="0" borderId="0" xfId="0" applyNumberFormat="1" applyFont="1" applyFill="1" applyBorder="1"/>
    <x:xf numFmtId="10" fontId="3" fillId="2" borderId="0" xfId="0" applyNumberFormat="1" applyFont="1" applyFill="1" applyBorder="1"/>
    <x:xf numFmtId="0" fontId="4" fillId="4" borderId="0" xfId="0" applyNumberFormat="1" applyFont="1" applyFill="1" applyBorder="1" applyAlignment="1">
      <x:alignment vertical="bottom"/>
    </x:xf>
    <x:xf numFmtId="0" fontId="0" fillId="0" borderId="0" xfId="0" applyNumberFormat="1" applyFont="1" applyFill="1" applyBorder="1" applyAlignment="1">
      <x:alignment vertical="bottom"/>
    </x:xf>
    <x:xf numFmtId="165" fontId="0" fillId="0" borderId="0" xfId="0" applyNumberFormat="1" applyFont="1" applyFill="1" applyBorder="1"/>
    <x:xf numFmtId="0" fontId="0" fillId="5" borderId="0" xfId="0" applyNumberFormat="1" applyFont="1" applyFill="1" applyBorder="1" applyAlignment="1">
      <x:alignment vertical="bottom" wrapText="0"/>
    </x:xf>
    <x:xf numFmtId="0" fontId="6" fillId="5" borderId="0" xfId="0" applyNumberFormat="1" applyFont="1" applyFill="1" applyBorder="1" applyAlignment="1">
      <x:alignment vertical="bottom" wrapText="0"/>
    </x:xf>
    <x:xf numFmtId="0" fontId="0" fillId="6" borderId="0" xfId="0" applyNumberFormat="1" applyFont="1" applyFill="1" applyBorder="1" applyAlignment="1">
      <x:alignment vertical="bottom" wrapText="0"/>
    </x:xf>
    <x:xf numFmtId="0" fontId="7" fillId="6" borderId="0" xfId="0" applyNumberFormat="1" applyFont="1" applyFill="1" applyBorder="1" applyAlignment="1">
      <x:alignment vertical="bottom" wrapText="0"/>
    </x:xf>
    <x:xf numFmtId="0" fontId="6" fillId="5" borderId="0" xfId="0" applyNumberFormat="1" applyFont="1" applyFill="1" applyBorder="1" applyAlignment="1">
      <x:alignment vertical="bottom" wrapText="1"/>
    </x:xf>
    <x:xf numFmtId="0" fontId="7" fillId="6" borderId="0" xfId="0" applyNumberFormat="1" applyFont="1" applyFill="1" applyBorder="1" applyAlignment="1">
      <x:alignment vertical="bottom" wrapText="1"/>
    </x:xf>
    <x:xf numFmtId="0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c23c952dd4925" /><Relationship Type="http://schemas.openxmlformats.org/officeDocument/2006/relationships/theme" Target="/xl/theme/theme1.xml" Id="R143ddd416f5e488e" /><Relationship Type="http://schemas.openxmlformats.org/officeDocument/2006/relationships/sharedStrings" Target="/xl/sharedStrings.xml" Id="R26035e8c6ac344dc" /><Relationship Type="http://schemas.openxmlformats.org/officeDocument/2006/relationships/worksheet" Target="/xl/worksheets/sheet1.xml" Id="R4a30fc9c8ad04ecc" /><Relationship Type="http://schemas.openxmlformats.org/officeDocument/2006/relationships/worksheet" Target="/xl/worksheets/sheet2.xml" Id="R2aa2e30f170f4cf5" /><Relationship Type="http://schemas.openxmlformats.org/officeDocument/2006/relationships/worksheet" Target="/xl/worksheets/sheet3.xml" Id="R81fdb60251f84f06" /><Relationship Type="http://schemas.openxmlformats.org/officeDocument/2006/relationships/worksheet" Target="/xl/worksheets/sheet4.xml" Id="Rc373d1a4b9cb44bb" /><Relationship Type="http://schemas.openxmlformats.org/officeDocument/2006/relationships/worksheet" Target="/xl/worksheets/sheet5.xml" Id="R2e517d98fb19484d" /><Relationship Type="http://schemas.openxmlformats.org/officeDocument/2006/relationships/worksheet" Target="/xl/worksheets/sheet6.xml" Id="R0a758aaac27c420e" /><Relationship Type="http://schemas.openxmlformats.org/officeDocument/2006/relationships/worksheet" Target="/xl/worksheets/sheet7.xml" Id="R004c4b1aafc84228" /><Relationship Type="http://schemas.openxmlformats.org/officeDocument/2006/relationships/worksheet" Target="/xl/worksheets/sheet8.xml" Id="R86ba00c273dc4a25" /><Relationship Type="http://schemas.openxmlformats.org/officeDocument/2006/relationships/worksheet" Target="/xl/worksheets/sheet9.xml" Id="Rf1341a2677a744e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78895e9a01d4a2d" /><Relationship Type="http://schemas.openxmlformats.org/officeDocument/2006/relationships/chart" Target="/xl/drawings/charts/chart2.xml" Id="Raf0fe79c79914f8a" /><Relationship Type="http://schemas.openxmlformats.org/officeDocument/2006/relationships/chart" Target="/xl/drawings/charts/chart3.xml" Id="R0abba5de28324f02" /><Relationship Type="http://schemas.openxmlformats.org/officeDocument/2006/relationships/chart" Target="/xl/drawings/charts/chart4.xml" Id="Rf7bbff871c5a4fe6" /><Relationship Type="http://schemas.openxmlformats.org/officeDocument/2006/relationships/chart" Target="/xl/drawings/charts/chart5.xml" Id="R7775d27ee329419e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>
                <a:solidFill>
                  <a:srgbClr val="0000FF"/>
                </a:solidFill>
                <a:latin typeface="+mn-lt"/>
                <a:ea typeface="+mn-lt"/>
                <a:cs typeface="+mn-lt"/>
              </a:rPr>
              <a:t>Net Profit by SKU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>
              <a:solidFill>
                <a:srgbClr val="0000FF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chemeClr val="accent1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Dashboard!$B$10:$B$19</c:f>
              <c:numCache>
                <c:formatCode>General</c:formatCode>
                <c:ptCount val="0"/>
              </c:numCache>
            </c:numRef>
          </c:val>
        </c:ser>
        <c:axId val="483807121"/>
        <c:axId val="1570620612"/>
      </c:bar3DChart>
      <c:catAx>
        <c:axId val="48380712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SKU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570620612"/>
      </c:catAx>
      <c:valAx>
        <c:axId val="157062061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Net Profit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483807121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charts/chart2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>
                <a:solidFill>
                  <a:srgbClr val="38761D"/>
                </a:solidFill>
                <a:latin typeface="+mn-lt"/>
                <a:ea typeface="+mn-lt"/>
                <a:cs typeface="+mn-lt"/>
              </a:rPr>
              <a:t>Top 3 SKUs by Net Profit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>
              <a:solidFill>
                <a:srgbClr val="38761D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rgbClr val="6AA84F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Dashboard!$B$23:$B$25</c:f>
              <c:numCache>
                <c:formatCode>General</c:formatCode>
                <c:ptCount val="0"/>
              </c:numCache>
            </c:numRef>
          </c:val>
        </c:ser>
        <c:axId val="1643036442"/>
        <c:axId val="1758811819"/>
      </c:bar3DChart>
      <c:catAx>
        <c:axId val="1643036442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Top 3 SKUs by Net Profit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758811819"/>
      </c:catAx>
      <c:valAx>
        <c:axId val="1758811819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643036442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charts/chart3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>
                <a:solidFill>
                  <a:srgbClr val="990000"/>
                </a:solidFill>
                <a:latin typeface="+mn-lt"/>
                <a:ea typeface="+mn-lt"/>
                <a:cs typeface="+mn-lt"/>
              </a:rPr>
              <a:t>Bottom 3 SKUs by Net Profit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>
              <a:solidFill>
                <a:srgbClr val="990000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rgbClr val="CC0000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Dashboard!$B$29:$B$31</c:f>
              <c:numCache>
                <c:formatCode>General</c:formatCode>
                <c:ptCount val="0"/>
              </c:numCache>
            </c:numRef>
          </c:val>
        </c:ser>
        <c:axId val="3124480"/>
        <c:axId val="1525272856"/>
      </c:bar3DChart>
      <c:catAx>
        <c:axId val="3124480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Bottom 3 SKUs by Net Profit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525272856"/>
      </c:catAx>
      <c:valAx>
        <c:axId val="1525272856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124480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charts/chart4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>
                <a:solidFill>
                  <a:srgbClr val="274E13"/>
                </a:solidFill>
                <a:latin typeface="+mn-lt"/>
                <a:ea typeface="+mn-lt"/>
                <a:cs typeface="+mn-lt"/>
              </a:rPr>
              <a:t>Top 3 SKUs by Ad Efficiency (lowest ACOS)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>
              <a:solidFill>
                <a:srgbClr val="274E13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rgbClr val="38761D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Dashboard!$B$37:$B$39</c:f>
              <c:numCache>
                <c:formatCode>General</c:formatCode>
                <c:ptCount val="0"/>
              </c:numCache>
            </c:numRef>
          </c:val>
        </c:ser>
        <c:axId val="1979245821"/>
        <c:axId val="2095451792"/>
      </c:bar3DChart>
      <c:catAx>
        <c:axId val="197924582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Top 3 SKUs by Ad Efficiency (lowest ACOS)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095451792"/>
      </c:catAx>
      <c:valAx>
        <c:axId val="209545179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979245821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charts/chart5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>
                <a:solidFill>
                  <a:srgbClr val="5B0F00"/>
                </a:solidFill>
                <a:latin typeface="+mn-lt"/>
                <a:ea typeface="+mn-lt"/>
                <a:cs typeface="+mn-lt"/>
              </a:rPr>
              <a:t>Bottom 3 SKUs by Ad Efficiency (highest ACOS)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>
              <a:solidFill>
                <a:srgbClr val="5B0F00"/>
              </a:solidFill>
              <a:latin typeface="+mn-lt"/>
              <a:ea typeface="+mn-lt"/>
              <a:cs typeface="+mn-lt"/>
            </a:defRPr>
          </a:pPr>
        </a:p>
      </c:txPr>
    </c:title>
    <c:view3D>
      <c:rotX val="15"/>
      <c:rotY val="20"/>
      <c:rAngAx val="1"/>
    </c:view3D>
    <c:plotArea>
      <c:bar3D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rgbClr val="85200C"/>
            </a:solidFill>
            <a:ln xmlns:a="http://schemas.openxmlformats.org/drawingml/2006/main" cmpd="sng">
              <a:solidFill>
                <a:srgbClr val="000000"/>
              </a:solidFill>
            </a:ln>
          </c:spPr>
          <c:cat>
            <c:strLit>
              <c:ptCount val="0"/>
            </c:strLit>
          </c:cat>
          <c:val>
            <c:numRef>
              <c:f>Dashboard!$B$43:$B$45</c:f>
              <c:numCache>
                <c:formatCode>General</c:formatCode>
                <c:ptCount val="0"/>
              </c:numCache>
            </c:numRef>
          </c:val>
        </c:ser>
        <c:axId val="1957452879"/>
        <c:axId val="1378678581"/>
      </c:bar3DChart>
      <c:catAx>
        <c:axId val="1957452879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Bottom 3 SKUs by Ad Efficiency (highest ACOS)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378678581"/>
      </c:catAx>
      <c:valAx>
        <c:axId val="1378678581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957452879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3</xdr:col>
      <xdr:colOff>38100</xdr:colOff>
      <xdr:row>0</xdr:row>
      <xdr:rowOff>228600</xdr:rowOff>
    </xdr:from>
    <xdr:ext cx="8639175" cy="43148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8895e9a01d4a2d"/>
        </a:graphicData>
      </a:graphic>
    </xdr:graphicFrame>
    <xdr:clientData/>
  </xdr:oneCellAnchor>
  <xdr:oneCellAnchor>
    <xdr:from>
      <xdr:col>3</xdr:col>
      <xdr:colOff>38100</xdr:colOff>
      <xdr:row>20</xdr:row>
      <xdr:rowOff>781050</xdr:rowOff>
    </xdr:from>
    <xdr:ext cx="5038725" cy="287655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f0fe79c79914f8a"/>
        </a:graphicData>
      </a:graphic>
    </xdr:graphicFrame>
    <xdr:clientData/>
  </xdr:oneCellAnchor>
  <xdr:oneCellAnchor>
    <xdr:from>
      <xdr:col>11</xdr:col>
      <xdr:colOff>533400</xdr:colOff>
      <xdr:row>20</xdr:row>
      <xdr:rowOff>790575</xdr:rowOff>
    </xdr:from>
    <xdr:ext cx="5038725" cy="2876550"/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abba5de28324f02"/>
        </a:graphicData>
      </a:graphic>
    </xdr:graphicFrame>
    <xdr:clientData/>
  </xdr:oneCellAnchor>
  <xdr:oneCellAnchor>
    <xdr:from>
      <xdr:col>3</xdr:col>
      <xdr:colOff>38100</xdr:colOff>
      <xdr:row>34</xdr:row>
      <xdr:rowOff>190500</xdr:rowOff>
    </xdr:from>
    <xdr:ext cx="5038725" cy="2876550"/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bbff871c5a4fe6"/>
        </a:graphicData>
      </a:graphic>
    </xdr:graphicFrame>
    <xdr:clientData/>
  </xdr:oneCellAnchor>
  <xdr:oneCellAnchor>
    <xdr:from>
      <xdr:col>11</xdr:col>
      <xdr:colOff>533400</xdr:colOff>
      <xdr:row>35</xdr:row>
      <xdr:rowOff>9525</xdr:rowOff>
    </xdr:from>
    <xdr:ext cx="5038725" cy="2876550"/>
    <xdr:graphicFrame macro="">
      <xdr:nvGraphicFramePr>
        <xdr:cNvPr id="5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775d27ee329419e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19dc5ff97f14d2e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41.43000030517578" customWidth="1"/>
    <x:col min="2" max="2" width="14.430000305175781" customWidth="1"/>
    <x:col min="3" max="26" width="8.710000038146973" customWidth="1"/>
  </x:cols>
  <x:sheetData>
    <x:row r="1">
      <x:c r="A1" s="1" t="s">
        <x:v>0</x:v>
      </x:c>
    </x:row>
    <x:row r="3">
      <x:c r="A3" s="2" t="s">
        <x:v>1</x:v>
      </x:c>
      <x:c r="B3" s="3" t="n">
        <x:f>SUM('Profit Calculator'!F2:F11)</x:f>
        <x:v>4794.299999999999</x:v>
      </x:c>
    </x:row>
    <x:row r="4">
      <x:c r="A4" s="2" t="s">
        <x:v>2</x:v>
      </x:c>
      <x:c r="B4" s="3" t="n">
        <x:f>SUM('Profit Calculator'!R2:R11)</x:f>
        <x:v>1104.7043149291824</x:v>
      </x:c>
    </x:row>
    <x:row r="5">
      <x:c r="A5" s="2" t="s">
        <x:v>3</x:v>
      </x:c>
      <x:c r="B5" s="4" t="n">
        <x:f>AVERAGE('Profit Calculator'!P2:P11)</x:f>
        <x:v>0.22654893414769472</x:v>
      </x:c>
    </x:row>
    <x:row r="7">
      <x:c r="A7" s="5" t="s">
        <x:v>4</x:v>
      </x:c>
    </x:row>
    <x:row r="8">
      <x:c r="A8" s="6" t="s">
        <x:v>5</x:v>
      </x:c>
      <x:c r="B8" s="6" t="s">
        <x:v>6</x:v>
      </x:c>
    </x:row>
    <x:row r="9">
      <x:c r="A9" s="2" t="str">
        <x:f>'Profit Calculator'!A2</x:f>
        <x:v>SKU-OM3-1000</x:v>
      </x:c>
      <x:c r="B9" s="3" t="n">
        <x:f>'Profit Calculator'!R2</x:f>
        <x:v>95.43953106918244</x:v>
      </x:c>
    </x:row>
    <x:row r="10">
      <x:c r="A10" s="2" t="str">
        <x:f>'Profit Calculator'!A3</x:f>
        <x:v>SKU-D3-5000</x:v>
      </x:c>
      <x:c r="B10" s="3" t="n">
        <x:f>'Profit Calculator'!R3</x:f>
        <x:v>167.1308361</x:v>
      </x:c>
    </x:row>
    <x:row r="11">
      <x:c r="A11" s="2" t="str">
        <x:f>'Profit Calculator'!A4</x:f>
        <x:v>SKU-PRO-30B</x:v>
      </x:c>
      <x:c r="B11" s="3" t="n">
        <x:f>'Profit Calculator'!R4</x:f>
        <x:v>297.1158973</x:v>
      </x:c>
    </x:row>
    <x:row r="12">
      <x:c r="A12" s="2" t="str">
        <x:f>'Profit Calculator'!A5</x:f>
        <x:v>SKU-ASH-120</x:v>
      </x:c>
      <x:c r="B12" s="3" t="n">
        <x:f>'Profit Calculator'!R5</x:f>
        <x:v>84.73522491</x:v>
      </x:c>
    </x:row>
    <x:row r="13">
      <x:c r="A13" s="2" t="str">
        <x:f>'Profit Calculator'!A6</x:f>
        <x:v>SKU-MV-W60</x:v>
      </x:c>
      <x:c r="B13" s="3" t="n">
        <x:f>'Profit Calculator'!R6</x:f>
        <x:v>242.8622186</x:v>
      </x:c>
    </x:row>
    <x:row r="14">
      <x:c r="A14" s="2" t="str">
        <x:f>'Profit Calculator'!A7</x:f>
        <x:v>SKU-MAG-G</x:v>
      </x:c>
      <x:c r="B14" s="3" t="n">
        <x:f>'Profit Calculator'!R7</x:f>
        <x:v>-109.0708313</x:v>
      </x:c>
    </x:row>
    <x:row r="15">
      <x:c r="A15" s="2" t="str">
        <x:f>'Profit Calculator'!A8</x:f>
        <x:v>SKU-COLL-POW</x:v>
      </x:c>
      <x:c r="B15" s="3" t="n">
        <x:f>'Profit Calculator'!R8</x:f>
        <x:v>129.6466911</x:v>
      </x:c>
    </x:row>
    <x:row r="16">
      <x:c r="A16" s="2" t="str">
        <x:f>'Profit Calculator'!A9</x:f>
        <x:v>SKU-ZINC-50</x:v>
      </x:c>
      <x:c r="B16" s="3" t="n">
        <x:f>'Profit Calculator'!R9</x:f>
        <x:v>26.63518365</x:v>
      </x:c>
    </x:row>
    <x:row r="17">
      <x:c r="A17" s="2" t="str">
        <x:f>'Profit Calculator'!A10</x:f>
        <x:v>SKU-ELD-IMM</x:v>
      </x:c>
      <x:c r="B17" s="3" t="n">
        <x:f>'Profit Calculator'!R10</x:f>
        <x:v>-197.5939351</x:v>
      </x:c>
    </x:row>
    <x:row r="18">
      <x:c r="A18" s="2" t="str">
        <x:f>'Profit Calculator'!A11</x:f>
        <x:v>SKU-IRON-65</x:v>
      </x:c>
      <x:c r="B18" s="3" t="n">
        <x:f>'Profit Calculator'!R11</x:f>
        <x:v>367.8034986</x:v>
      </x:c>
    </x:row>
    <x:row r="21" ht="79.5" customHeight="1"/>
    <x:row r="22" ht="15.75" customHeight="1">
      <x:c r="A22" s="5" t="s">
        <x:v>7</x:v>
      </x:c>
    </x:row>
    <x:row r="23" ht="15.75" customHeight="1">
      <x:c r="A23" s="2" t="str">
        <x:f t="array" ref="A23">INDEX('Profit Calculator'!$A$2:$A$11,MATCH(LARGE('Profit Calculator'!$R$2:$R$11,1),'Profit Calculator'!$R$2:$R$11,0))</x:f>
        <x:v>SKU-IRON-65</x:v>
      </x:c>
      <x:c r="B23" s="3" t="n">
        <x:f>LARGE('Profit Calculator'!$R$2:$R$11,1)</x:f>
        <x:v>367.8034986</x:v>
      </x:c>
    </x:row>
    <x:row r="24" ht="15.75" customHeight="1">
      <x:c r="A24" s="2" t="str">
        <x:f t="array" ref="A24">INDEX('Profit Calculator'!$A$2:$A$11,MATCH(LARGE('Profit Calculator'!$R$2:$R$11,2),'Profit Calculator'!$R$2:$R$11,0))</x:f>
        <x:v>SKU-PRO-30B</x:v>
      </x:c>
      <x:c r="B24" s="3" t="n">
        <x:f>LARGE('Profit Calculator'!$R$2:$R$11,2)</x:f>
        <x:v>297.1158973</x:v>
      </x:c>
    </x:row>
    <x:row r="25" ht="15.75" customHeight="1">
      <x:c r="A25" s="2" t="str">
        <x:f t="array" ref="A25">INDEX('Profit Calculator'!$A$2:$A$11,MATCH(LARGE('Profit Calculator'!$R$2:$R$11,3),'Profit Calculator'!$R$2:$R$11,0))</x:f>
        <x:v>SKU-MV-W60</x:v>
      </x:c>
      <x:c r="B25" s="3" t="n">
        <x:f>LARGE('Profit Calculator'!$R$2:$R$11,3)</x:f>
        <x:v>242.8622186</x:v>
      </x:c>
    </x:row>
    <x:row r="26" ht="15.75" customHeight="1">
      <x:c r="B26" s="3"/>
    </x:row>
    <x:row r="27" ht="15.75" customHeight="1">
      <x:c r="B27" s="3"/>
    </x:row>
    <x:row r="28" ht="15.75" customHeight="1">
      <x:c r="A28" s="5" t="s">
        <x:v>8</x:v>
      </x:c>
      <x:c r="B28" s="3"/>
    </x:row>
    <x:row r="29" ht="15.75" customHeight="1">
      <x:c r="A29" s="2" t="str">
        <x:f t="array" ref="A29">INDEX('Profit Calculator'!$A$2:$A$11,MATCH(SMALL('Profit Calculator'!$R$2:$R$11,1),'Profit Calculator'!$R$2:$R$11,0))</x:f>
        <x:v>SKU-ELD-IMM</x:v>
      </x:c>
      <x:c r="B29" s="3" t="n">
        <x:f>SMALL('Profit Calculator'!$R$2:$R$11,1)</x:f>
        <x:v>-197.5939351</x:v>
      </x:c>
    </x:row>
    <x:row r="30" ht="15.75" customHeight="1">
      <x:c r="A30" s="2" t="str">
        <x:f t="array" ref="A30">INDEX('Profit Calculator'!$A$2:$A$11,MATCH(SMALL('Profit Calculator'!$R$2:$R$11,2),'Profit Calculator'!$R$2:$R$11,0))</x:f>
        <x:v>SKU-MAG-G</x:v>
      </x:c>
      <x:c r="B30" s="3" t="n">
        <x:f>SMALL('Profit Calculator'!$R$2:$R$11,2)</x:f>
        <x:v>-109.0708313</x:v>
      </x:c>
    </x:row>
    <x:row r="31" ht="15.75" customHeight="1">
      <x:c r="A31" s="2" t="str">
        <x:f t="array" ref="A31">INDEX('Profit Calculator'!$A$2:$A$11,MATCH(SMALL('Profit Calculator'!$R$2:$R$11,3),'Profit Calculator'!$R$2:$R$11,0))</x:f>
        <x:v>SKU-ZINC-50</x:v>
      </x:c>
      <x:c r="B31" s="3" t="n">
        <x:f>SMALL('Profit Calculator'!$R$2:$R$11,3)</x:f>
        <x:v>26.63518365</x:v>
      </x:c>
    </x:row>
    <x:row r="32" ht="15.75" customHeight="1">
      <x:c r="B32" s="3"/>
    </x:row>
    <x:row r="33" ht="15.75" customHeight="1">
      <x:c r="B33" s="3"/>
    </x:row>
    <x:row r="34" ht="15.75" customHeight="1">
      <x:c r="B34" s="3"/>
    </x:row>
    <x:row r="35" ht="15.75" customHeight="1"/>
    <x:row r="36" ht="15.75" customHeight="1">
      <x:c r="A36" s="5" t="s">
        <x:v>9</x:v>
      </x:c>
    </x:row>
    <x:row r="37" ht="15.75" customHeight="1">
      <x:c r="A37" s="2" t="str">
        <x:f t="array" ref="A37">INDEX('Profit Calculator'!$A$2:$A$11, MATCH(SMALL('Profit Calculator'!$O$2:$O$11,1), 'Profit Calculator'!$O$2:$O$11,0))</x:f>
        <x:v>SKU-OM3-1000</x:v>
      </x:c>
      <x:c r="B37" s="7" t="n">
        <x:f>SMALL('Profit Calculator'!$O$2:$O$11,1)</x:f>
        <x:v>0.09817783257980545</x:v>
      </x:c>
    </x:row>
    <x:row r="38" ht="15.75" customHeight="1">
      <x:c r="A38" s="2" t="str">
        <x:f t="array" ref="A38">INDEX('Profit Calculator'!$A$2:$A$11, MATCH(SMALL('Profit Calculator'!$O$2:$O$11,2), 'Profit Calculator'!$O$2:$O$11,0))</x:f>
        <x:v>SKU-PRO-30B</x:v>
      </x:c>
      <x:c r="B38" s="7" t="n">
        <x:f>SMALL('Profit Calculator'!$O$2:$O$11,2)</x:f>
        <x:v>0.09939976317</x:v>
      </x:c>
    </x:row>
    <x:row r="39" ht="15.75" customHeight="1">
      <x:c r="A39" s="2" t="str">
        <x:f t="array" ref="A39">INDEX('Profit Calculator'!$A$2:$A$11, MATCH(SMALL('Profit Calculator'!$O$2:$O$11,3), 'Profit Calculator'!$O$2:$O$11,0))</x:f>
        <x:v>SKU-ASH-120</x:v>
      </x:c>
      <x:c r="B39" s="7" t="n">
        <x:f>SMALL('Profit Calculator'!$O$2:$O$11,3)</x:f>
        <x:v>0.1100828057</x:v>
      </x:c>
    </x:row>
    <x:row r="40" ht="15.75" customHeight="1">
      <x:c r="B40" s="7"/>
    </x:row>
    <x:row r="41" ht="15.75" customHeight="1">
      <x:c r="B41" s="7"/>
    </x:row>
    <x:row r="42" ht="15.75" customHeight="1">
      <x:c r="A42" s="5" t="s">
        <x:v>10</x:v>
      </x:c>
      <x:c r="B42" s="7"/>
    </x:row>
    <x:row r="43" ht="15.75" customHeight="1">
      <x:c r="A43" s="2" t="str">
        <x:f t="array" ref="A43">INDEX('Profit Calculator'!$A$2:$A$11, MATCH(LARGE('Profit Calculator'!$O$2:$O$11,1), 'Profit Calculator'!$O$2:$O$11,0))</x:f>
        <x:v>SKU-ZINC-50</x:v>
      </x:c>
      <x:c r="B43" s="7" t="n">
        <x:f>LARGE('Profit Calculator'!$O$2:$O$11,1)</x:f>
        <x:v>0.416250554</x:v>
      </x:c>
    </x:row>
    <x:row r="44" ht="15.75" customHeight="1">
      <x:c r="A44" s="2" t="str">
        <x:f t="array" ref="A44">INDEX('Profit Calculator'!$A$2:$A$11, MATCH(LARGE('Profit Calculator'!$O$2:$O$11,2), 'Profit Calculator'!$O$2:$O$11,0))</x:f>
        <x:v>SKU-MAG-G</x:v>
      </x:c>
      <x:c r="B44" s="7" t="n">
        <x:f>LARGE('Profit Calculator'!$O$2:$O$11,2)</x:f>
        <x:v>0.310323729</x:v>
      </x:c>
    </x:row>
    <x:row r="45" ht="15.75" customHeight="1">
      <x:c r="A45" s="2" t="str">
        <x:f t="array" ref="A45">INDEX('Profit Calculator'!$A$2:$A$11, MATCH(LARGE('Profit Calculator'!$O$2:$O$11,3), 'Profit Calculator'!$O$2:$O$11,0))</x:f>
        <x:v>SKU-ELD-IMM</x:v>
      </x:c>
      <x:c r="B45" s="7" t="n">
        <x:f>LARGE('Profit Calculator'!$O$2:$O$11,3)</x:f>
        <x:v>0.2813525519</x:v>
      </x:c>
    </x:row>
    <x:row r="46" ht="15.75" customHeight="1">
      <x:c r="B46" s="7"/>
    </x:row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  <x:drawing xmlns:r="http://schemas.openxmlformats.org/officeDocument/2006/relationships" r:id="Rc19dc5ff97f14d2e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14.289999961853027" customWidth="1"/>
    <x:col min="2" max="2" width="9.710000038146973" customWidth="1"/>
    <x:col min="3" max="3" width="12.569999694824219" customWidth="1"/>
    <x:col min="4" max="4" width="9.430000305175781" customWidth="1"/>
    <x:col min="5" max="5" width="8" customWidth="1"/>
    <x:col min="6" max="6" width="16.139999389648438" customWidth="1"/>
    <x:col min="7" max="7" width="16.290000915527344" customWidth="1"/>
    <x:col min="8" max="8" width="17.139999389648438" customWidth="1"/>
    <x:col min="9" max="9" width="10" customWidth="1"/>
    <x:col min="10" max="10" width="10.430000305175781" customWidth="1"/>
    <x:col min="11" max="11" width="9.289999961853027" customWidth="1"/>
    <x:col min="12" max="12" width="14.710000038146973" customWidth="1"/>
    <x:col min="13" max="13" width="19.43000030517578" customWidth="1"/>
    <x:col min="14" max="14" width="18.43000030517578" customWidth="1"/>
    <x:col min="15" max="16" width="14.430000305175781" customWidth="1"/>
    <x:col min="17" max="17" width="18.43000030517578" customWidth="1"/>
    <x:col min="18" max="18" width="12.859999656677246" customWidth="1"/>
    <x:col min="19" max="26" width="8.710000038146973" customWidth="1"/>
  </x:cols>
  <x:sheetData>
    <x:row r="1">
      <x:c r="A1" s="5" t="s">
        <x:v>5</x:v>
      </x:c>
      <x:c r="B1" s="5" t="s">
        <x:v>11</x:v>
      </x:c>
      <x:c r="C1" s="5" t="s">
        <x:v>12</x:v>
      </x:c>
      <x:c r="D1" s="5" t="s">
        <x:v>13</x:v>
      </x:c>
      <x:c r="E1" s="5" t="s">
        <x:v>14</x:v>
      </x:c>
      <x:c r="F1" s="5" t="s">
        <x:v>15</x:v>
      </x:c>
      <x:c r="G1" s="5" t="s">
        <x:v>16</x:v>
      </x:c>
      <x:c r="H1" s="5" t="s">
        <x:v>17</x:v>
      </x:c>
      <x:c r="I1" s="5" t="s">
        <x:v>18</x:v>
      </x:c>
      <x:c r="J1" s="5" t="s">
        <x:v>19</x:v>
      </x:c>
      <x:c r="K1" s="5" t="s">
        <x:v>20</x:v>
      </x:c>
      <x:c r="L1" s="5" t="s">
        <x:v>21</x:v>
      </x:c>
      <x:c r="M1" s="5" t="s">
        <x:v>22</x:v>
      </x:c>
      <x:c r="N1" s="5" t="s">
        <x:v>23</x:v>
      </x:c>
      <x:c r="O1" s="8" t="s">
        <x:v>24</x:v>
      </x:c>
      <x:c r="P1" s="8" t="s">
        <x:v>25</x:v>
      </x:c>
      <x:c r="Q1" s="5" t="s">
        <x:v>26</x:v>
      </x:c>
      <x:c r="R1" s="5" t="s">
        <x:v>6</x:v>
      </x:c>
      <x:c r="S1" s="5"/>
      <x:c r="T1" s="5"/>
      <x:c r="U1" s="5"/>
      <x:c r="V1" s="5"/>
      <x:c r="W1" s="5"/>
      <x:c r="X1" s="5"/>
      <x:c r="Y1" s="5"/>
      <x:c r="Z1" s="5"/>
    </x:row>
    <x:row r="2">
      <x:c r="A2" s="2" t="s">
        <x:v>27</x:v>
      </x:c>
      <x:c r="B2" s="2" t="n">
        <x:f>SUMIF(Orders!$C:$C,$A2,Orders!$D:$D)</x:f>
        <x:v>11</x:v>
      </x:c>
      <x:c r="C2" s="2" t="n">
        <x:f>SUMIF(Orders!$C:$C,$A2,Orders!$E:$E)</x:f>
        <x:v>354.89</x:v>
      </x:c>
      <x:c r="D2" s="2" t="n">
        <x:f>SUMIF(Orders!$C:$C,$A2,Orders!$F:$F)</x:f>
        <x:v>6.4</x:v>
      </x:c>
      <x:c r="E2" s="2" t="n">
        <x:f>SUMIF(Orders!$C:$C,$A2,Orders!$I:$I)</x:f>
        <x:v>12.5</x:v>
      </x:c>
      <x:c r="F2" s="2" t="n">
        <x:f t="shared" ref="F2:F11" si="1">C2-D2-E2</x:f>
        <x:v>335.99</x:v>
      </x:c>
      <x:c r="G2" s="2" t="n">
        <x:f>SUMIF(Orders!$C:$C,$A2,Orders!$G:$G)</x:f>
        <x:v>32.97</x:v>
      </x:c>
      <x:c r="H2" s="2" t="n">
        <x:f>(Settings!$B$2)*(IF(Settings!$B$4="Yes",(F2+G2),F2)) + ( (ROWS(Orders!$A:$A)-1)*Settings!$B$3 * (B2/$B$13) )</x:f>
        <x:v>12.360217358490567</x:v>
      </x:c>
      <x:c r="I2" s="2" t="n">
        <x:f>IFERROR(VLOOKUP($A2,'SKU Master'!$A:$C,3,FALSE),"")</x:f>
        <x:v>3.46</x:v>
      </x:c>
      <x:c r="J2" s="2" t="n">
        <x:f t="shared" ref="J2:J11" si="2">B2*I2</x:f>
        <x:v>38.06</x:v>
      </x:c>
      <x:c r="K2" s="2" t="n">
        <x:f>SUMIF('Ad Spend'!$A:$A,$A2,'Ad Spend'!$C:$C)</x:f>
        <x:v>71.66</x:v>
      </x:c>
      <x:c r="L2" s="2" t="n">
        <x:f>SUMIF('Ad Spend'!$A:$A,$A2,'Ad Spend'!$D:$D)</x:f>
        <x:v>729.9</x:v>
      </x:c>
      <x:c r="M2" s="2" t="n">
        <x:f t="shared" ref="M2:M11" si="3">F2+G2-H2-J2</x:f>
        <x:v>318.5397826415095</x:v>
      </x:c>
      <x:c r="N2" s="2" t="n">
        <x:f t="shared" ref="N2:N11" si="4">M2-K2</x:f>
        <x:v>246.87978264150948</x:v>
      </x:c>
      <x:c r="O2" s="7" t="n">
        <x:f t="shared" ref="O2:O11" si="5">IFERROR(K2/L2,"")</x:f>
        <x:v>0.09817783257980545</x:v>
      </x:c>
      <x:c r="P2" s="7" t="n">
        <x:f t="shared" ref="P2:P11" si="6">IFERROR(K2/(F2+G2),"")</x:f>
        <x:v>0.19422159583694706</x:v>
      </x:c>
      <x:c r="Q2" s="2" t="n">
        <x:f>IF($B$13=0,0,B2/$B$13*(SUM(Overheads!$B$2:$B$1000)+Settings!$B$5))</x:f>
        <x:v>151.44025157232704</x:v>
      </x:c>
      <x:c r="R2" s="2" t="n">
        <x:f t="shared" ref="R2:R11" si="7">N2-Q2</x:f>
        <x:v>95.43953106918244</x:v>
      </x:c>
    </x:row>
    <x:row r="3">
      <x:c r="A3" s="2" t="s">
        <x:v>28</x:v>
      </x:c>
      <x:c r="B3" s="2" t="n">
        <x:f>SUMIF(Orders!$C:$C,$A3,Orders!$D:$D)</x:f>
        <x:v>19</x:v>
      </x:c>
      <x:c r="C3" s="2" t="n">
        <x:f>SUMIF(Orders!$C:$C,$A3,Orders!$E:$E)</x:f>
        <x:v>624.8100000000001</x:v>
      </x:c>
      <x:c r="D3" s="2" t="n">
        <x:f>SUMIF(Orders!$C:$C,$A3,Orders!$F:$F)</x:f>
        <x:v>12.799999999999999</x:v>
      </x:c>
      <x:c r="E3" s="2" t="n">
        <x:f>SUMIF(Orders!$C:$C,$A3,Orders!$I:$I)</x:f>
        <x:v>77.47999999999999</x:v>
      </x:c>
      <x:c r="F3" s="2">
        <x:f t="shared" si="1"/>
        <x:v>534.53</x:v>
      </x:c>
      <x:c r="G3" s="2" t="n">
        <x:f>SUMIF(Orders!$C:$C,$A3,Orders!$G:$G)</x:f>
        <x:v>61.93000000000001</x:v>
      </x:c>
      <x:c r="H3" s="2" t="n">
        <x:f>(Settings!$B$2)*(IF(Settings!$B$4="Yes",(F3+G3),F3)) + ( (ROWS(Orders!$A:$A)-1)*Settings!$B$3 * (B3/$B$13) )</x:f>
        <x:v>20.16526452830189</x:v>
      </x:c>
      <x:c r="I3" s="2" t="n">
        <x:f>IFERROR(VLOOKUP($A3,'SKU Master'!$A:$C,3,FALSE),"")</x:f>
        <x:v>3.92</x:v>
      </x:c>
      <x:c r="J3" s="2">
        <x:f t="shared" si="2"/>
        <x:v>74.48</x:v>
      </x:c>
      <x:c r="K3" s="2" t="n">
        <x:f>SUMIF('Ad Spend'!$A:$A,$A3,'Ad Spend'!$C:$C)</x:f>
        <x:v>40.16</x:v>
      </x:c>
      <x:c r="L3" s="2" t="n">
        <x:f>SUMIF('Ad Spend'!$A:$A,$A3,'Ad Spend'!$D:$D)</x:f>
        <x:v>343.27</x:v>
      </x:c>
      <x:c r="M3" s="2">
        <x:f t="shared" si="3"/>
        <x:v>468.8694525</x:v>
      </x:c>
      <x:c r="N3" s="2">
        <x:f t="shared" si="4"/>
        <x:v>428.7094525</x:v>
      </x:c>
      <x:c r="O3" s="7">
        <x:f t="shared" si="5"/>
        <x:v>0.1169924549</x:v>
      </x:c>
      <x:c r="P3" s="7">
        <x:f t="shared" si="6"/>
        <x:v>0.06733058378</x:v>
      </x:c>
      <x:c r="Q3" s="2" t="n">
        <x:f>IF($B$13=0,0,B3/$B$13*(SUM(Overheads!$B$2:$B$1000)+Settings!$B$5))</x:f>
        <x:v>261.57861635220127</x:v>
      </x:c>
      <x:c r="R3" s="2">
        <x:f t="shared" si="7"/>
        <x:v>167.1308361</x:v>
      </x:c>
    </x:row>
    <x:row r="4">
      <x:c r="A4" s="2" t="s">
        <x:v>29</x:v>
      </x:c>
      <x:c r="B4" s="2" t="n">
        <x:f>SUMIF(Orders!$C:$C,$A4,Orders!$D:$D)</x:f>
        <x:v>26</x:v>
      </x:c>
      <x:c r="C4" s="2" t="n">
        <x:f>SUMIF(Orders!$C:$C,$A4,Orders!$E:$E)</x:f>
        <x:v>849.7400000000001</x:v>
      </x:c>
      <x:c r="D4" s="2" t="n">
        <x:f>SUMIF(Orders!$C:$C,$A4,Orders!$F:$F)</x:f>
        <x:v>17.6</x:v>
      </x:c>
      <x:c r="E4" s="2" t="n">
        <x:f>SUMIF(Orders!$C:$C,$A4,Orders!$I:$I)</x:f>
        <x:v>39.99</x:v>
      </x:c>
      <x:c r="F4" s="2">
        <x:f t="shared" si="1"/>
        <x:v>792.15</x:v>
      </x:c>
      <x:c r="G4" s="2" t="n">
        <x:f>SUMIF(Orders!$C:$C,$A4,Orders!$G:$G)</x:f>
        <x:v>101.87999999999998</x:v>
      </x:c>
      <x:c r="H4" s="2" t="n">
        <x:f>(Settings!$B$2)*(IF(Settings!$B$4="Yes",(F4+G4),F4)) + ( (ROWS(Orders!$A:$A)-1)*Settings!$B$3 * (B4/$B$13) )</x:f>
        <x:v>29.851398301886793</x:v>
      </x:c>
      <x:c r="I4" s="2" t="n">
        <x:f>IFERROR(VLOOKUP($A4,'SKU Master'!$A:$C,3,FALSE),"")</x:f>
        <x:v>3.5</x:v>
      </x:c>
      <x:c r="J4" s="2">
        <x:f t="shared" si="2"/>
        <x:v>91</x:v>
      </x:c>
      <x:c r="K4" s="2" t="n">
        <x:f>SUMIF('Ad Spend'!$A:$A,$A4,'Ad Spend'!$C:$C)</x:f>
        <x:v>73.03</x:v>
      </x:c>
      <x:c r="L4" s="2" t="n">
        <x:f>SUMIF('Ad Spend'!$A:$A,$A4,'Ad Spend'!$D:$D)</x:f>
        <x:v>734.71</x:v>
      </x:c>
      <x:c r="M4" s="2">
        <x:f t="shared" si="3"/>
        <x:v>728.0955828</x:v>
      </x:c>
      <x:c r="N4" s="2">
        <x:f t="shared" si="4"/>
        <x:v>655.0655828</x:v>
      </x:c>
      <x:c r="O4" s="7">
        <x:f t="shared" si="5"/>
        <x:v>0.09939976317</x:v>
      </x:c>
      <x:c r="P4" s="7">
        <x:f t="shared" si="6"/>
        <x:v>0.08168629688</x:v>
      </x:c>
      <x:c r="Q4" s="2" t="n">
        <x:f>IF($B$13=0,0,B4/$B$13*(SUM(Overheads!$B$2:$B$1000)+Settings!$B$5))</x:f>
        <x:v>357.9496855345912</x:v>
      </x:c>
      <x:c r="R4" s="2">
        <x:f t="shared" si="7"/>
        <x:v>297.1158973</x:v>
      </x:c>
    </x:row>
    <x:row r="5">
      <x:c r="A5" s="2" t="s">
        <x:v>30</x:v>
      </x:c>
      <x:c r="B5" s="2" t="n">
        <x:f>SUMIF(Orders!$C:$C,$A5,Orders!$D:$D)</x:f>
        <x:v>12</x:v>
      </x:c>
      <x:c r="C5" s="2" t="n">
        <x:f>SUMIF(Orders!$C:$C,$A5,Orders!$E:$E)</x:f>
        <x:v>329.88</x:v>
      </x:c>
      <x:c r="D5" s="2" t="n">
        <x:f>SUMIF(Orders!$C:$C,$A5,Orders!$F:$F)</x:f>
        <x:v>12</x:v>
      </x:c>
      <x:c r="E5" s="2" t="n">
        <x:f>SUMIF(Orders!$C:$C,$A5,Orders!$I:$I)</x:f>
        <x:v>0</x:v>
      </x:c>
      <x:c r="F5" s="2">
        <x:f t="shared" si="1"/>
        <x:v>317.88</x:v>
      </x:c>
      <x:c r="G5" s="2" t="n">
        <x:f>SUMIF(Orders!$C:$C,$A5,Orders!$G:$G)</x:f>
        <x:v>48.96</x:v>
      </x:c>
      <x:c r="H5" s="2" t="n">
        <x:f>(Settings!$B$2)*(IF(Settings!$B$4="Yes",(F5+G5),F5)) + ( (ROWS(Orders!$A:$A)-1)*Settings!$B$3 * (B5/$B$13) )</x:f>
        <x:v>12.449680754716981</x:v>
      </x:c>
      <x:c r="I5" s="2" t="n">
        <x:f>IFERROR(VLOOKUP($A5,'SKU Master'!$A:$C,3,FALSE),"")</x:f>
        <x:v>3.58</x:v>
      </x:c>
      <x:c r="J5" s="2">
        <x:f t="shared" si="2"/>
        <x:v>42.96</x:v>
      </x:c>
      <x:c r="K5" s="2" t="n">
        <x:f>SUMIF('Ad Spend'!$A:$A,$A5,'Ad Spend'!$C:$C)</x:f>
        <x:v>40.68</x:v>
      </x:c>
      <x:c r="L5" s="2" t="n">
        <x:f>SUMIF('Ad Spend'!$A:$A,$A5,'Ad Spend'!$D:$D)</x:f>
        <x:v>369.54</x:v>
      </x:c>
      <x:c r="M5" s="2">
        <x:f t="shared" si="3"/>
        <x:v>290.6227721</x:v>
      </x:c>
      <x:c r="N5" s="2">
        <x:f t="shared" si="4"/>
        <x:v>249.9427721</x:v>
      </x:c>
      <x:c r="O5" s="7">
        <x:f t="shared" si="5"/>
        <x:v>0.1100828057</x:v>
      </x:c>
      <x:c r="P5" s="7">
        <x:f t="shared" si="6"/>
        <x:v>0.1108930324</x:v>
      </x:c>
      <x:c r="Q5" s="2" t="n">
        <x:f>IF($B$13=0,0,B5/$B$13*(SUM(Overheads!$B$2:$B$1000)+Settings!$B$5))</x:f>
        <x:v>165.2075471698113</x:v>
      </x:c>
      <x:c r="R5" s="2">
        <x:f t="shared" si="7"/>
        <x:v>84.73522491</x:v>
      </x:c>
    </x:row>
    <x:row r="6">
      <x:c r="A6" s="2" t="s">
        <x:v>31</x:v>
      </x:c>
      <x:c r="B6" s="2" t="n">
        <x:f>SUMIF(Orders!$C:$C,$A6,Orders!$D:$D)</x:f>
        <x:v>17</x:v>
      </x:c>
      <x:c r="C6" s="2" t="n">
        <x:f>SUMIF(Orders!$C:$C,$A6,Orders!$E:$E)</x:f>
        <x:v>644.83</x:v>
      </x:c>
      <x:c r="D6" s="2" t="n">
        <x:f>SUMIF(Orders!$C:$C,$A6,Orders!$F:$F)</x:f>
        <x:v>22.400000000000002</x:v>
      </x:c>
      <x:c r="E6" s="2" t="n">
        <x:f>SUMIF(Orders!$C:$C,$A6,Orders!$I:$I)</x:f>
        <x:v>32.5</x:v>
      </x:c>
      <x:c r="F6" s="2">
        <x:f t="shared" si="1"/>
        <x:v>589.93</x:v>
      </x:c>
      <x:c r="G6" s="2" t="n">
        <x:f>SUMIF(Orders!$C:$C,$A6,Orders!$G:$G)</x:f>
        <x:v>74.91</x:v>
      </x:c>
      <x:c r="H6" s="2" t="n">
        <x:f>(Settings!$B$2)*(IF(Settings!$B$4="Yes",(F6+G6),F6)) + ( (ROWS(Orders!$A:$A)-1)*Settings!$B$3 * (B6/$B$13) )</x:f>
        <x:v>21.846397735849056</x:v>
      </x:c>
      <x:c r="I6" s="2" t="n">
        <x:f>IFERROR(VLOOKUP($A6,'SKU Master'!$A:$C,3,FALSE),"")</x:f>
        <x:v>4.12</x:v>
      </x:c>
      <x:c r="J6" s="2">
        <x:f t="shared" si="2"/>
        <x:v>70.04</x:v>
      </x:c>
      <x:c r="K6" s="2" t="n">
        <x:f>SUMIF('Ad Spend'!$A:$A,$A6,'Ad Spend'!$C:$C)</x:f>
        <x:v>66.57</x:v>
      </x:c>
      <x:c r="L6" s="2" t="n">
        <x:f>SUMIF('Ad Spend'!$A:$A,$A6,'Ad Spend'!$D:$D)</x:f>
        <x:v>550.18</x:v>
      </x:c>
      <x:c r="M6" s="2">
        <x:f t="shared" si="3"/>
        <x:v>543.4762438</x:v>
      </x:c>
      <x:c r="N6" s="2">
        <x:f t="shared" si="4"/>
        <x:v>476.9062438</x:v>
      </x:c>
      <x:c r="O6" s="7">
        <x:f t="shared" si="5"/>
        <x:v>0.1209967647</x:v>
      </x:c>
      <x:c r="P6" s="7">
        <x:f t="shared" si="6"/>
        <x:v>0.1001293544</x:v>
      </x:c>
      <x:c r="Q6" s="2" t="n">
        <x:f>IF($B$13=0,0,B6/$B$13*(SUM(Overheads!$B$2:$B$1000)+Settings!$B$5))</x:f>
        <x:v>234.0440251572327</x:v>
      </x:c>
      <x:c r="R6" s="2">
        <x:f t="shared" si="7"/>
        <x:v>242.8622186</x:v>
      </x:c>
    </x:row>
    <x:row r="7">
      <x:c r="A7" s="2" t="s">
        <x:v>32</x:v>
      </x:c>
      <x:c r="B7" s="2" t="n">
        <x:f>SUMIF(Orders!$C:$C,$A7,Orders!$D:$D)</x:f>
        <x:v>9</x:v>
      </x:c>
      <x:c r="C7" s="2" t="n">
        <x:f>SUMIF(Orders!$C:$C,$A7,Orders!$E:$E)</x:f>
        <x:v>309.90999999999997</x:v>
      </x:c>
      <x:c r="D7" s="2" t="n">
        <x:f>SUMIF(Orders!$C:$C,$A7,Orders!$F:$F)</x:f>
        <x:v>7.5</x:v>
      </x:c>
      <x:c r="E7" s="2" t="n">
        <x:f>SUMIF(Orders!$C:$C,$A7,Orders!$I:$I)</x:f>
        <x:v>55.99</x:v>
      </x:c>
      <x:c r="F7" s="2">
        <x:f t="shared" si="1"/>
        <x:v>246.42</x:v>
      </x:c>
      <x:c r="G7" s="2" t="n">
        <x:f>SUMIF(Orders!$C:$C,$A7,Orders!$G:$G)</x:f>
        <x:v>33.96</x:v>
      </x:c>
      <x:c r="H7" s="2" t="n">
        <x:f>(Settings!$B$2)*(IF(Settings!$B$4="Yes",(F7+G7),F7)) + ( (ROWS(Orders!$A:$A)-1)*Settings!$B$3 * (B7/$B$13) )</x:f>
        <x:v>9.489510566037735</x:v>
      </x:c>
      <x:c r="I7" s="2" t="n">
        <x:f>IFERROR(VLOOKUP($A7,'SKU Master'!$A:$C,3,FALSE),"")</x:f>
        <x:v>8.12</x:v>
      </x:c>
      <x:c r="J7" s="2">
        <x:f t="shared" si="2"/>
        <x:v>73.08</x:v>
      </x:c>
      <x:c r="K7" s="2" t="n">
        <x:f>SUMIF('Ad Spend'!$A:$A,$A7,'Ad Spend'!$C:$C)</x:f>
        <x:v>167.37</x:v>
      </x:c>
      <x:c r="L7" s="2" t="n">
        <x:f>SUMIF('Ad Spend'!$A:$A,$A7,'Ad Spend'!$D:$D)</x:f>
        <x:v>539.34</x:v>
      </x:c>
      <x:c r="M7" s="2">
        <x:f t="shared" si="3"/>
        <x:v>182.2048291</x:v>
      </x:c>
      <x:c r="N7" s="2">
        <x:f t="shared" si="4"/>
        <x:v>14.83482906</x:v>
      </x:c>
      <x:c r="O7" s="7">
        <x:f t="shared" si="5"/>
        <x:v>0.310323729</x:v>
      </x:c>
      <x:c r="P7" s="7">
        <x:f t="shared" si="6"/>
        <x:v>0.5969398673</x:v>
      </x:c>
      <x:c r="Q7" s="2" t="n">
        <x:f>IF($B$13=0,0,B7/$B$13*(SUM(Overheads!$B$2:$B$1000)+Settings!$B$5))</x:f>
        <x:v>123.90566037735849</x:v>
      </x:c>
      <x:c r="R7" s="2">
        <x:f t="shared" si="7"/>
        <x:v>-109.0708313</x:v>
      </x:c>
    </x:row>
    <x:row r="8">
      <x:c r="A8" s="2" t="s">
        <x:v>33</x:v>
      </x:c>
      <x:c r="B8" s="2" t="n">
        <x:f>SUMIF(Orders!$C:$C,$A8,Orders!$D:$D)</x:f>
        <x:v>15</x:v>
      </x:c>
      <x:c r="C8" s="2" t="n">
        <x:f>SUMIF(Orders!$C:$C,$A8,Orders!$E:$E)</x:f>
        <x:v>529.85</x:v>
      </x:c>
      <x:c r="D8" s="2" t="n">
        <x:f>SUMIF(Orders!$C:$C,$A8,Orders!$F:$F)</x:f>
        <x:v>16.8</x:v>
      </x:c>
      <x:c r="E8" s="2" t="n">
        <x:f>SUMIF(Orders!$C:$C,$A8,Orders!$I:$I)</x:f>
        <x:v>0</x:v>
      </x:c>
      <x:c r="F8" s="2">
        <x:f t="shared" si="1"/>
        <x:v>513.05</x:v>
      </x:c>
      <x:c r="G8" s="2" t="n">
        <x:f>SUMIF(Orders!$C:$C,$A8,Orders!$G:$G)</x:f>
        <x:v>26.96</x:v>
      </x:c>
      <x:c r="H8" s="2" t="n">
        <x:f>(Settings!$B$2)*(IF(Settings!$B$4="Yes",(F8+G8),F8)) + ( (ROWS(Orders!$A:$A)-1)*Settings!$B$3 * (B8/$B$13) )</x:f>
        <x:v>17.924440943396228</x:v>
      </x:c>
      <x:c r="I8" s="2" t="n">
        <x:f>IFERROR(VLOOKUP($A8,'SKU Master'!$A:$C,3,FALSE),"")</x:f>
        <x:v>4.84</x:v>
      </x:c>
      <x:c r="J8" s="2">
        <x:f t="shared" si="2"/>
        <x:v>72.6</x:v>
      </x:c>
      <x:c r="K8" s="2" t="n">
        <x:f>SUMIF('Ad Spend'!$A:$A,$A8,'Ad Spend'!$C:$C)</x:f>
        <x:v>87.32</x:v>
      </x:c>
      <x:c r="L8" s="2" t="n">
        <x:f>SUMIF('Ad Spend'!$A:$A,$A8,'Ad Spend'!$D:$D)</x:f>
        <x:v>657.93</x:v>
      </x:c>
      <x:c r="M8" s="2">
        <x:f t="shared" si="3"/>
        <x:v>423.4761251</x:v>
      </x:c>
      <x:c r="N8" s="2">
        <x:f t="shared" si="4"/>
        <x:v>336.1561251</x:v>
      </x:c>
      <x:c r="O8" s="7">
        <x:f t="shared" si="5"/>
        <x:v>0.1327192862</x:v>
      </x:c>
      <x:c r="P8" s="7">
        <x:f t="shared" si="6"/>
        <x:v>0.1617007092</x:v>
      </x:c>
      <x:c r="Q8" s="2" t="n">
        <x:f>IF($B$13=0,0,B8/$B$13*(SUM(Overheads!$B$2:$B$1000)+Settings!$B$5))</x:f>
        <x:v>206.50943396226415</x:v>
      </x:c>
      <x:c r="R8" s="2">
        <x:f t="shared" si="7"/>
        <x:v>129.6466911</x:v>
      </x:c>
    </x:row>
    <x:row r="9">
      <x:c r="A9" s="2" t="s">
        <x:v>34</x:v>
      </x:c>
      <x:c r="B9" s="2" t="n">
        <x:f>SUMIF(Orders!$C:$C,$A9,Orders!$D:$D)</x:f>
        <x:v>13</x:v>
      </x:c>
      <x:c r="C9" s="2" t="n">
        <x:f>SUMIF(Orders!$C:$C,$A9,Orders!$E:$E)</x:f>
        <x:v>449.87</x:v>
      </x:c>
      <x:c r="D9" s="2" t="n">
        <x:f>SUMIF(Orders!$C:$C,$A9,Orders!$F:$F)</x:f>
        <x:v>27</x:v>
      </x:c>
      <x:c r="E9" s="2" t="n">
        <x:f>SUMIF(Orders!$C:$C,$A9,Orders!$I:$I)</x:f>
        <x:v>0</x:v>
      </x:c>
      <x:c r="F9" s="2">
        <x:f t="shared" si="1"/>
        <x:v>422.87</x:v>
      </x:c>
      <x:c r="G9" s="2" t="n">
        <x:f>SUMIF(Orders!$C:$C,$A9,Orders!$G:$G)</x:f>
        <x:v>54.93000000000001</x:v>
      </x:c>
      <x:c r="H9" s="2" t="n">
        <x:f>(Settings!$B$2)*(IF(Settings!$B$4="Yes",(F9+G9),F9)) + ( (ROWS(Orders!$A:$A)-1)*Settings!$B$3 * (B9/$B$13) )</x:f>
        <x:v>15.818464150943397</x:v>
      </x:c>
      <x:c r="I9" s="2" t="n">
        <x:f>IFERROR(VLOOKUP($A9,'SKU Master'!$A:$C,3,FALSE),"")</x:f>
        <x:v>7.15</x:v>
      </x:c>
      <x:c r="J9" s="2">
        <x:f t="shared" si="2"/>
        <x:v>92.95</x:v>
      </x:c>
      <x:c r="K9" s="2" t="n">
        <x:f>SUMIF('Ad Spend'!$A:$A,$A9,'Ad Spend'!$C:$C)</x:f>
        <x:v>140.88</x:v>
      </x:c>
      <x:c r="L9" s="2" t="n">
        <x:f>SUMIF('Ad Spend'!$A:$A,$A9,'Ad Spend'!$D:$D)</x:f>
        <x:v>338.45</x:v>
      </x:c>
      <x:c r="M9" s="2">
        <x:f t="shared" si="3"/>
        <x:v>346.4900264</x:v>
      </x:c>
      <x:c r="N9" s="2">
        <x:f t="shared" si="4"/>
        <x:v>205.6100264</x:v>
      </x:c>
      <x:c r="O9" s="7">
        <x:f t="shared" si="5"/>
        <x:v>0.416250554</x:v>
      </x:c>
      <x:c r="P9" s="7">
        <x:f t="shared" si="6"/>
        <x:v>0.2948514023</x:v>
      </x:c>
      <x:c r="Q9" s="2" t="n">
        <x:f>IF($B$13=0,0,B9/$B$13*(SUM(Overheads!$B$2:$B$1000)+Settings!$B$5))</x:f>
        <x:v>178.9748427672956</x:v>
      </x:c>
      <x:c r="R9" s="2">
        <x:f t="shared" si="7"/>
        <x:v>26.63518365</x:v>
      </x:c>
    </x:row>
    <x:row r="10">
      <x:c r="A10" s="2" t="s">
        <x:v>35</x:v>
      </x:c>
      <x:c r="B10" s="2" t="n">
        <x:f>SUMIF(Orders!$C:$C,$A10,Orders!$D:$D)</x:f>
        <x:v>12</x:v>
      </x:c>
      <x:c r="C10" s="2" t="n">
        <x:f>SUMIF(Orders!$C:$C,$A10,Orders!$E:$E)</x:f>
        <x:v>459.88</x:v>
      </x:c>
      <x:c r="D10" s="2" t="n">
        <x:f>SUMIF(Orders!$C:$C,$A10,Orders!$F:$F)</x:f>
        <x:v>15</x:v>
      </x:c>
      <x:c r="E10" s="2" t="n">
        <x:f>SUMIF(Orders!$C:$C,$A10,Orders!$I:$I)</x:f>
        <x:v>223.95000000000002</x:v>
      </x:c>
      <x:c r="F10" s="2">
        <x:f t="shared" si="1"/>
        <x:v>220.93</x:v>
      </x:c>
      <x:c r="G10" s="2" t="n">
        <x:f>SUMIF(Orders!$C:$C,$A10,Orders!$G:$G)</x:f>
        <x:v>37.95</x:v>
      </x:c>
      <x:c r="H10" s="2" t="n">
        <x:f>(Settings!$B$2)*(IF(Settings!$B$4="Yes",(F10+G10),F10)) + ( (ROWS(Orders!$A:$A)-1)*Settings!$B$3 * (B10/$B$13) )</x:f>
        <x:v>9.318840754716982</x:v>
      </x:c>
      <x:c r="I10" s="2" t="n">
        <x:f>IFERROR(VLOOKUP($A10,'SKU Master'!$A:$C,3,FALSE),"")</x:f>
        <x:v>8.83</x:v>
      </x:c>
      <x:c r="J10" s="2">
        <x:f t="shared" si="2"/>
        <x:v>105.96</x:v>
      </x:c>
      <x:c r="K10" s="2" t="n">
        <x:f>SUMIF('Ad Spend'!$A:$A,$A10,'Ad Spend'!$C:$C)</x:f>
        <x:v>155.18</x:v>
      </x:c>
      <x:c r="L10" s="2" t="n">
        <x:f>SUMIF('Ad Spend'!$A:$A,$A10,'Ad Spend'!$D:$D)</x:f>
        <x:v>551.55</x:v>
      </x:c>
      <x:c r="M10" s="2">
        <x:f t="shared" si="3"/>
        <x:v>122.7936121</x:v>
      </x:c>
      <x:c r="N10" s="2">
        <x:f t="shared" si="4"/>
        <x:v>-32.38638792</x:v>
      </x:c>
      <x:c r="O10" s="7">
        <x:f t="shared" si="5"/>
        <x:v>0.2813525519</x:v>
      </x:c>
      <x:c r="P10" s="7">
        <x:f t="shared" si="6"/>
        <x:v>0.5994283066</x:v>
      </x:c>
      <x:c r="Q10" s="2" t="n">
        <x:f>IF($B$13=0,0,B10/$B$13*(SUM(Overheads!$B$2:$B$1000)+Settings!$B$5))</x:f>
        <x:v>165.2075471698113</x:v>
      </x:c>
      <x:c r="R10" s="2">
        <x:f t="shared" si="7"/>
        <x:v>-197.5939351</x:v>
      </x:c>
    </x:row>
    <x:row r="11">
      <x:c r="A11" s="2" t="s">
        <x:v>36</x:v>
      </x:c>
      <x:c r="B11" s="2" t="n">
        <x:f>SUMIF(Orders!$C:$C,$A11,Orders!$D:$D)</x:f>
        <x:v>25</x:v>
      </x:c>
      <x:c r="C11" s="2" t="n">
        <x:f>SUMIF(Orders!$C:$C,$A11,Orders!$E:$E)</x:f>
        <x:v>839.7500000000001</x:v>
      </x:c>
      <x:c r="D11" s="2" t="n">
        <x:f>SUMIF(Orders!$C:$C,$A11,Orders!$F:$F)</x:f>
        <x:v>19.2</x:v>
      </x:c>
      <x:c r="E11" s="2" t="n">
        <x:f>SUMIF(Orders!$C:$C,$A11,Orders!$I:$I)</x:f>
        <x:v>0</x:v>
      </x:c>
      <x:c r="F11" s="2">
        <x:f t="shared" si="1"/>
        <x:v>820.55</x:v>
      </x:c>
      <x:c r="G11" s="2" t="n">
        <x:f>SUMIF(Orders!$C:$C,$A11,Orders!$G:$G)</x:f>
        <x:v>110.87999999999998</x:v>
      </x:c>
      <x:c r="H11" s="2" t="n">
        <x:f>(Settings!$B$2)*(IF(Settings!$B$4="Yes",(F11+G11),F11)) + ( (ROWS(Orders!$A:$A)-1)*Settings!$B$3 * (B11/$B$13) )</x:f>
        <x:v>30.785054905660377</x:v>
      </x:c>
      <x:c r="I11" s="2" t="n">
        <x:f>IFERROR(VLOOKUP($A11,'SKU Master'!$A:$C,3,FALSE),"")</x:f>
        <x:v>3.64</x:v>
      </x:c>
      <x:c r="J11" s="2">
        <x:f t="shared" si="2"/>
        <x:v>91</x:v>
      </x:c>
      <x:c r="K11" s="2" t="n">
        <x:f>SUMIF('Ad Spend'!$A:$A,$A11,'Ad Spend'!$C:$C)</x:f>
        <x:v>54.31</x:v>
      </x:c>
      <x:c r="L11" s="2" t="n">
        <x:f>SUMIF('Ad Spend'!$A:$A,$A11,'Ad Spend'!$D:$D)</x:f>
        <x:v>447.26</x:v>
      </x:c>
      <x:c r="M11" s="2">
        <x:f t="shared" si="3"/>
        <x:v>766.2958885</x:v>
      </x:c>
      <x:c r="N11" s="2">
        <x:f t="shared" si="4"/>
        <x:v>711.9858885</x:v>
      </x:c>
      <x:c r="O11" s="7">
        <x:f t="shared" si="5"/>
        <x:v>0.121428252</x:v>
      </x:c>
      <x:c r="P11" s="7">
        <x:f t="shared" si="6"/>
        <x:v>0.05830819278</x:v>
      </x:c>
      <x:c r="Q11" s="2" t="n">
        <x:f>IF($B$13=0,0,B11/$B$13*(SUM(Overheads!$B$2:$B$1000)+Settings!$B$5))</x:f>
        <x:v>344.1823899371069</x:v>
      </x:c>
      <x:c r="R11" s="2">
        <x:f t="shared" si="7"/>
        <x:v>367.8034986</x:v>
      </x:c>
    </x:row>
    <x:row r="12">
      <x:c r="O12" s="7"/>
      <x:c r="P12" s="7"/>
    </x:row>
    <x:row r="13">
      <x:c r="A13" s="2" t="s">
        <x:v>37</x:v>
      </x:c>
      <x:c r="B13" s="2" t="n">
        <x:f>SUM(B2:B11)</x:f>
        <x:v>159</x:v>
      </x:c>
      <x:c r="O13" s="7"/>
      <x:c r="P13" s="7"/>
    </x:row>
    <x:row r="14">
      <x:c r="O14" s="7"/>
      <x:c r="P14" s="7"/>
    </x:row>
    <x:row r="15">
      <x:c r="O15" s="7"/>
      <x:c r="P15" s="7"/>
    </x:row>
    <x:row r="16">
      <x:c r="O16" s="7"/>
      <x:c r="P16" s="7"/>
    </x:row>
    <x:row r="17">
      <x:c r="O17" s="7"/>
      <x:c r="P17" s="7"/>
    </x:row>
    <x:row r="18">
      <x:c r="O18" s="7"/>
      <x:c r="P18" s="7"/>
    </x:row>
    <x:row r="19">
      <x:c r="O19" s="7"/>
      <x:c r="P19" s="7"/>
    </x:row>
    <x:row r="20">
      <x:c r="O20" s="7"/>
      <x:c r="P20" s="7"/>
    </x:row>
    <x:row r="21" ht="15.75" customHeight="1">
      <x:c r="O21" s="7"/>
      <x:c r="P21" s="7"/>
    </x:row>
    <x:row r="22" ht="15.75" customHeight="1">
      <x:c r="O22" s="7"/>
      <x:c r="P22" s="7"/>
    </x:row>
    <x:row r="23" ht="15.75" customHeight="1">
      <x:c r="O23" s="7"/>
      <x:c r="P23" s="7"/>
    </x:row>
    <x:row r="24" ht="15.75" customHeight="1">
      <x:c r="O24" s="7"/>
      <x:c r="P24" s="7"/>
    </x:row>
    <x:row r="25" ht="15.75" customHeight="1">
      <x:c r="O25" s="7"/>
      <x:c r="P25" s="7"/>
    </x:row>
    <x:row r="26" ht="15.75" customHeight="1">
      <x:c r="O26" s="7"/>
      <x:c r="P26" s="7"/>
    </x:row>
    <x:row r="27" ht="15.75" customHeight="1">
      <x:c r="O27" s="7"/>
      <x:c r="P27" s="7"/>
    </x:row>
    <x:row r="28" ht="15.75" customHeight="1">
      <x:c r="O28" s="7"/>
      <x:c r="P28" s="7"/>
    </x:row>
    <x:row r="29" ht="15.75" customHeight="1">
      <x:c r="O29" s="7"/>
      <x:c r="P29" s="7"/>
    </x:row>
    <x:row r="30" ht="15.75" customHeight="1">
      <x:c r="O30" s="7"/>
      <x:c r="P30" s="7"/>
    </x:row>
    <x:row r="31" ht="15.75" customHeight="1">
      <x:c r="O31" s="7"/>
      <x:c r="P31" s="7"/>
    </x:row>
    <x:row r="32" ht="15.75" customHeight="1">
      <x:c r="O32" s="7"/>
      <x:c r="P32" s="7"/>
    </x:row>
    <x:row r="33" ht="15.75" customHeight="1">
      <x:c r="O33" s="7"/>
      <x:c r="P33" s="7"/>
    </x:row>
    <x:row r="34" ht="15.75" customHeight="1">
      <x:c r="O34" s="7"/>
      <x:c r="P34" s="7"/>
    </x:row>
    <x:row r="35" ht="15.75" customHeight="1">
      <x:c r="O35" s="7"/>
      <x:c r="P35" s="7"/>
    </x:row>
    <x:row r="36" ht="15.75" customHeight="1">
      <x:c r="O36" s="7"/>
      <x:c r="P36" s="7"/>
    </x:row>
    <x:row r="37" ht="15.75" customHeight="1">
      <x:c r="O37" s="7"/>
      <x:c r="P37" s="7"/>
    </x:row>
    <x:row r="38" ht="15.75" customHeight="1">
      <x:c r="O38" s="7"/>
      <x:c r="P38" s="7"/>
    </x:row>
    <x:row r="39" ht="15.75" customHeight="1">
      <x:c r="O39" s="7"/>
      <x:c r="P39" s="7"/>
    </x:row>
    <x:row r="40" ht="15.75" customHeight="1">
      <x:c r="O40" s="7"/>
      <x:c r="P40" s="7"/>
    </x:row>
    <x:row r="41" ht="15.75" customHeight="1">
      <x:c r="O41" s="7"/>
      <x:c r="P41" s="7"/>
    </x:row>
    <x:row r="42" ht="15.75" customHeight="1">
      <x:c r="O42" s="7"/>
      <x:c r="P42" s="7"/>
    </x:row>
    <x:row r="43" ht="15.75" customHeight="1">
      <x:c r="O43" s="7"/>
      <x:c r="P43" s="7"/>
    </x:row>
    <x:row r="44" ht="15.75" customHeight="1">
      <x:c r="O44" s="7"/>
      <x:c r="P44" s="7"/>
    </x:row>
    <x:row r="45" ht="15.75" customHeight="1">
      <x:c r="O45" s="7"/>
      <x:c r="P45" s="7"/>
    </x:row>
    <x:row r="46" ht="15.75" customHeight="1">
      <x:c r="O46" s="7"/>
      <x:c r="P46" s="7"/>
    </x:row>
    <x:row r="47" ht="15.75" customHeight="1">
      <x:c r="O47" s="7"/>
      <x:c r="P47" s="7"/>
    </x:row>
    <x:row r="48" ht="15.75" customHeight="1">
      <x:c r="O48" s="7"/>
      <x:c r="P48" s="7"/>
    </x:row>
    <x:row r="49" ht="15.75" customHeight="1">
      <x:c r="O49" s="7"/>
      <x:c r="P49" s="7"/>
    </x:row>
    <x:row r="50" ht="15.75" customHeight="1">
      <x:c r="O50" s="7"/>
      <x:c r="P50" s="7"/>
    </x:row>
    <x:row r="51" ht="15.75" customHeight="1">
      <x:c r="O51" s="7"/>
      <x:c r="P51" s="7"/>
    </x:row>
    <x:row r="52" ht="15.75" customHeight="1">
      <x:c r="O52" s="7"/>
      <x:c r="P52" s="7"/>
    </x:row>
    <x:row r="53" ht="15.75" customHeight="1">
      <x:c r="O53" s="7"/>
      <x:c r="P53" s="7"/>
    </x:row>
    <x:row r="54" ht="15.75" customHeight="1">
      <x:c r="O54" s="7"/>
      <x:c r="P54" s="7"/>
    </x:row>
    <x:row r="55" ht="15.75" customHeight="1">
      <x:c r="O55" s="7"/>
      <x:c r="P55" s="7"/>
    </x:row>
    <x:row r="56" ht="15.75" customHeight="1">
      <x:c r="O56" s="7"/>
      <x:c r="P56" s="7"/>
    </x:row>
    <x:row r="57" ht="15.75" customHeight="1">
      <x:c r="O57" s="7"/>
      <x:c r="P57" s="7"/>
    </x:row>
    <x:row r="58" ht="15.75" customHeight="1">
      <x:c r="O58" s="7"/>
      <x:c r="P58" s="7"/>
    </x:row>
    <x:row r="59" ht="15.75" customHeight="1">
      <x:c r="O59" s="7"/>
      <x:c r="P59" s="7"/>
    </x:row>
    <x:row r="60" ht="15.75" customHeight="1">
      <x:c r="O60" s="7"/>
      <x:c r="P60" s="7"/>
    </x:row>
    <x:row r="61" ht="15.75" customHeight="1">
      <x:c r="O61" s="7"/>
      <x:c r="P61" s="7"/>
    </x:row>
    <x:row r="62" ht="15.75" customHeight="1">
      <x:c r="O62" s="7"/>
      <x:c r="P62" s="7"/>
    </x:row>
    <x:row r="63" ht="15.75" customHeight="1">
      <x:c r="O63" s="7"/>
      <x:c r="P63" s="7"/>
    </x:row>
    <x:row r="64" ht="15.75" customHeight="1">
      <x:c r="O64" s="7"/>
      <x:c r="P64" s="7"/>
    </x:row>
    <x:row r="65" ht="15.75" customHeight="1">
      <x:c r="O65" s="7"/>
      <x:c r="P65" s="7"/>
    </x:row>
    <x:row r="66" ht="15.75" customHeight="1">
      <x:c r="O66" s="7"/>
      <x:c r="P66" s="7"/>
    </x:row>
    <x:row r="67" ht="15.75" customHeight="1">
      <x:c r="O67" s="7"/>
      <x:c r="P67" s="7"/>
    </x:row>
    <x:row r="68" ht="15.75" customHeight="1">
      <x:c r="O68" s="7"/>
      <x:c r="P68" s="7"/>
    </x:row>
    <x:row r="69" ht="15.75" customHeight="1">
      <x:c r="O69" s="7"/>
      <x:c r="P69" s="7"/>
    </x:row>
    <x:row r="70" ht="15.75" customHeight="1">
      <x:c r="O70" s="7"/>
      <x:c r="P70" s="7"/>
    </x:row>
    <x:row r="71" ht="15.75" customHeight="1">
      <x:c r="O71" s="7"/>
      <x:c r="P71" s="7"/>
    </x:row>
    <x:row r="72" ht="15.75" customHeight="1">
      <x:c r="O72" s="7"/>
      <x:c r="P72" s="7"/>
    </x:row>
    <x:row r="73" ht="15.75" customHeight="1">
      <x:c r="O73" s="7"/>
      <x:c r="P73" s="7"/>
    </x:row>
    <x:row r="74" ht="15.75" customHeight="1">
      <x:c r="O74" s="7"/>
      <x:c r="P74" s="7"/>
    </x:row>
    <x:row r="75" ht="15.75" customHeight="1">
      <x:c r="O75" s="7"/>
      <x:c r="P75" s="7"/>
    </x:row>
    <x:row r="76" ht="15.75" customHeight="1">
      <x:c r="O76" s="7"/>
      <x:c r="P76" s="7"/>
    </x:row>
    <x:row r="77" ht="15.75" customHeight="1">
      <x:c r="O77" s="7"/>
      <x:c r="P77" s="7"/>
    </x:row>
    <x:row r="78" ht="15.75" customHeight="1">
      <x:c r="O78" s="7"/>
      <x:c r="P78" s="7"/>
    </x:row>
    <x:row r="79" ht="15.75" customHeight="1">
      <x:c r="O79" s="7"/>
      <x:c r="P79" s="7"/>
    </x:row>
    <x:row r="80" ht="15.75" customHeight="1">
      <x:c r="O80" s="7"/>
      <x:c r="P80" s="7"/>
    </x:row>
    <x:row r="81" ht="15.75" customHeight="1">
      <x:c r="O81" s="7"/>
      <x:c r="P81" s="7"/>
    </x:row>
    <x:row r="82" ht="15.75" customHeight="1">
      <x:c r="O82" s="7"/>
      <x:c r="P82" s="7"/>
    </x:row>
    <x:row r="83" ht="15.75" customHeight="1">
      <x:c r="O83" s="7"/>
      <x:c r="P83" s="7"/>
    </x:row>
    <x:row r="84" ht="15.75" customHeight="1">
      <x:c r="O84" s="7"/>
      <x:c r="P84" s="7"/>
    </x:row>
    <x:row r="85" ht="15.75" customHeight="1">
      <x:c r="O85" s="7"/>
      <x:c r="P85" s="7"/>
    </x:row>
    <x:row r="86" ht="15.75" customHeight="1">
      <x:c r="O86" s="7"/>
      <x:c r="P86" s="7"/>
    </x:row>
    <x:row r="87" ht="15.75" customHeight="1">
      <x:c r="O87" s="7"/>
      <x:c r="P87" s="7"/>
    </x:row>
    <x:row r="88" ht="15.75" customHeight="1">
      <x:c r="O88" s="7"/>
      <x:c r="P88" s="7"/>
    </x:row>
    <x:row r="89" ht="15.75" customHeight="1">
      <x:c r="O89" s="7"/>
      <x:c r="P89" s="7"/>
    </x:row>
    <x:row r="90" ht="15.75" customHeight="1">
      <x:c r="O90" s="7"/>
      <x:c r="P90" s="7"/>
    </x:row>
    <x:row r="91" ht="15.75" customHeight="1">
      <x:c r="O91" s="7"/>
      <x:c r="P91" s="7"/>
    </x:row>
    <x:row r="92" ht="15.75" customHeight="1">
      <x:c r="O92" s="7"/>
      <x:c r="P92" s="7"/>
    </x:row>
    <x:row r="93" ht="15.75" customHeight="1">
      <x:c r="O93" s="7"/>
      <x:c r="P93" s="7"/>
    </x:row>
    <x:row r="94" ht="15.75" customHeight="1">
      <x:c r="O94" s="7"/>
      <x:c r="P94" s="7"/>
    </x:row>
    <x:row r="95" ht="15.75" customHeight="1">
      <x:c r="O95" s="7"/>
      <x:c r="P95" s="7"/>
    </x:row>
    <x:row r="96" ht="15.75" customHeight="1">
      <x:c r="O96" s="7"/>
      <x:c r="P96" s="7"/>
    </x:row>
    <x:row r="97" ht="15.75" customHeight="1">
      <x:c r="O97" s="7"/>
      <x:c r="P97" s="7"/>
    </x:row>
    <x:row r="98" ht="15.75" customHeight="1">
      <x:c r="O98" s="7"/>
      <x:c r="P98" s="7"/>
    </x:row>
    <x:row r="99" ht="15.75" customHeight="1">
      <x:c r="O99" s="7"/>
      <x:c r="P99" s="7"/>
    </x:row>
    <x:row r="100" ht="15.75" customHeight="1">
      <x:c r="O100" s="7"/>
      <x:c r="P100" s="7"/>
    </x:row>
    <x:row r="101" ht="15.75" customHeight="1">
      <x:c r="O101" s="7"/>
      <x:c r="P101" s="7"/>
    </x:row>
    <x:row r="102" ht="15.75" customHeight="1">
      <x:c r="O102" s="7"/>
      <x:c r="P102" s="7"/>
    </x:row>
    <x:row r="103" ht="15.75" customHeight="1">
      <x:c r="O103" s="7"/>
      <x:c r="P103" s="7"/>
    </x:row>
    <x:row r="104" ht="15.75" customHeight="1">
      <x:c r="O104" s="7"/>
      <x:c r="P104" s="7"/>
    </x:row>
    <x:row r="105" ht="15.75" customHeight="1">
      <x:c r="O105" s="7"/>
      <x:c r="P105" s="7"/>
    </x:row>
    <x:row r="106" ht="15.75" customHeight="1">
      <x:c r="O106" s="7"/>
      <x:c r="P106" s="7"/>
    </x:row>
    <x:row r="107" ht="15.75" customHeight="1">
      <x:c r="O107" s="7"/>
      <x:c r="P107" s="7"/>
    </x:row>
    <x:row r="108" ht="15.75" customHeight="1">
      <x:c r="O108" s="7"/>
      <x:c r="P108" s="7"/>
    </x:row>
    <x:row r="109" ht="15.75" customHeight="1">
      <x:c r="O109" s="7"/>
      <x:c r="P109" s="7"/>
    </x:row>
    <x:row r="110" ht="15.75" customHeight="1">
      <x:c r="O110" s="7"/>
      <x:c r="P110" s="7"/>
    </x:row>
    <x:row r="111" ht="15.75" customHeight="1">
      <x:c r="O111" s="7"/>
      <x:c r="P111" s="7"/>
    </x:row>
    <x:row r="112" ht="15.75" customHeight="1">
      <x:c r="O112" s="7"/>
      <x:c r="P112" s="7"/>
    </x:row>
    <x:row r="113" ht="15.75" customHeight="1">
      <x:c r="O113" s="7"/>
      <x:c r="P113" s="7"/>
    </x:row>
    <x:row r="114" ht="15.75" customHeight="1">
      <x:c r="O114" s="7"/>
      <x:c r="P114" s="7"/>
    </x:row>
    <x:row r="115" ht="15.75" customHeight="1">
      <x:c r="O115" s="7"/>
      <x:c r="P115" s="7"/>
    </x:row>
    <x:row r="116" ht="15.75" customHeight="1">
      <x:c r="O116" s="7"/>
      <x:c r="P116" s="7"/>
    </x:row>
    <x:row r="117" ht="15.75" customHeight="1">
      <x:c r="O117" s="7"/>
      <x:c r="P117" s="7"/>
    </x:row>
    <x:row r="118" ht="15.75" customHeight="1">
      <x:c r="O118" s="7"/>
      <x:c r="P118" s="7"/>
    </x:row>
    <x:row r="119" ht="15.75" customHeight="1">
      <x:c r="O119" s="7"/>
      <x:c r="P119" s="7"/>
    </x:row>
    <x:row r="120" ht="15.75" customHeight="1">
      <x:c r="O120" s="7"/>
      <x:c r="P120" s="7"/>
    </x:row>
    <x:row r="121" ht="15.75" customHeight="1">
      <x:c r="O121" s="7"/>
      <x:c r="P121" s="7"/>
    </x:row>
    <x:row r="122" ht="15.75" customHeight="1">
      <x:c r="O122" s="7"/>
      <x:c r="P122" s="7"/>
    </x:row>
    <x:row r="123" ht="15.75" customHeight="1">
      <x:c r="O123" s="7"/>
      <x:c r="P123" s="7"/>
    </x:row>
    <x:row r="124" ht="15.75" customHeight="1">
      <x:c r="O124" s="7"/>
      <x:c r="P124" s="7"/>
    </x:row>
    <x:row r="125" ht="15.75" customHeight="1">
      <x:c r="O125" s="7"/>
      <x:c r="P125" s="7"/>
    </x:row>
    <x:row r="126" ht="15.75" customHeight="1">
      <x:c r="O126" s="7"/>
      <x:c r="P126" s="7"/>
    </x:row>
    <x:row r="127" ht="15.75" customHeight="1">
      <x:c r="O127" s="7"/>
      <x:c r="P127" s="7"/>
    </x:row>
    <x:row r="128" ht="15.75" customHeight="1">
      <x:c r="O128" s="7"/>
      <x:c r="P128" s="7"/>
    </x:row>
    <x:row r="129" ht="15.75" customHeight="1">
      <x:c r="O129" s="7"/>
      <x:c r="P129" s="7"/>
    </x:row>
    <x:row r="130" ht="15.75" customHeight="1">
      <x:c r="O130" s="7"/>
      <x:c r="P130" s="7"/>
    </x:row>
    <x:row r="131" ht="15.75" customHeight="1">
      <x:c r="O131" s="7"/>
      <x:c r="P131" s="7"/>
    </x:row>
    <x:row r="132" ht="15.75" customHeight="1">
      <x:c r="O132" s="7"/>
      <x:c r="P132" s="7"/>
    </x:row>
    <x:row r="133" ht="15.75" customHeight="1">
      <x:c r="O133" s="7"/>
      <x:c r="P133" s="7"/>
    </x:row>
    <x:row r="134" ht="15.75" customHeight="1">
      <x:c r="O134" s="7"/>
      <x:c r="P134" s="7"/>
    </x:row>
    <x:row r="135" ht="15.75" customHeight="1">
      <x:c r="O135" s="7"/>
      <x:c r="P135" s="7"/>
    </x:row>
    <x:row r="136" ht="15.75" customHeight="1">
      <x:c r="O136" s="7"/>
      <x:c r="P136" s="7"/>
    </x:row>
    <x:row r="137" ht="15.75" customHeight="1">
      <x:c r="O137" s="7"/>
      <x:c r="P137" s="7"/>
    </x:row>
    <x:row r="138" ht="15.75" customHeight="1">
      <x:c r="O138" s="7"/>
      <x:c r="P138" s="7"/>
    </x:row>
    <x:row r="139" ht="15.75" customHeight="1">
      <x:c r="O139" s="7"/>
      <x:c r="P139" s="7"/>
    </x:row>
    <x:row r="140" ht="15.75" customHeight="1">
      <x:c r="O140" s="7"/>
      <x:c r="P140" s="7"/>
    </x:row>
    <x:row r="141" ht="15.75" customHeight="1">
      <x:c r="O141" s="7"/>
      <x:c r="P141" s="7"/>
    </x:row>
    <x:row r="142" ht="15.75" customHeight="1">
      <x:c r="O142" s="7"/>
      <x:c r="P142" s="7"/>
    </x:row>
    <x:row r="143" ht="15.75" customHeight="1">
      <x:c r="O143" s="7"/>
      <x:c r="P143" s="7"/>
    </x:row>
    <x:row r="144" ht="15.75" customHeight="1">
      <x:c r="O144" s="7"/>
      <x:c r="P144" s="7"/>
    </x:row>
    <x:row r="145" ht="15.75" customHeight="1">
      <x:c r="O145" s="7"/>
      <x:c r="P145" s="7"/>
    </x:row>
    <x:row r="146" ht="15.75" customHeight="1">
      <x:c r="O146" s="7"/>
      <x:c r="P146" s="7"/>
    </x:row>
    <x:row r="147" ht="15.75" customHeight="1">
      <x:c r="O147" s="7"/>
      <x:c r="P147" s="7"/>
    </x:row>
    <x:row r="148" ht="15.75" customHeight="1">
      <x:c r="O148" s="7"/>
      <x:c r="P148" s="7"/>
    </x:row>
    <x:row r="149" ht="15.75" customHeight="1">
      <x:c r="O149" s="7"/>
      <x:c r="P149" s="7"/>
    </x:row>
    <x:row r="150" ht="15.75" customHeight="1">
      <x:c r="O150" s="7"/>
      <x:c r="P150" s="7"/>
    </x:row>
    <x:row r="151" ht="15.75" customHeight="1">
      <x:c r="O151" s="7"/>
      <x:c r="P151" s="7"/>
    </x:row>
    <x:row r="152" ht="15.75" customHeight="1">
      <x:c r="O152" s="7"/>
      <x:c r="P152" s="7"/>
    </x:row>
    <x:row r="153" ht="15.75" customHeight="1">
      <x:c r="O153" s="7"/>
      <x:c r="P153" s="7"/>
    </x:row>
    <x:row r="154" ht="15.75" customHeight="1">
      <x:c r="O154" s="7"/>
      <x:c r="P154" s="7"/>
    </x:row>
    <x:row r="155" ht="15.75" customHeight="1">
      <x:c r="O155" s="7"/>
      <x:c r="P155" s="7"/>
    </x:row>
    <x:row r="156" ht="15.75" customHeight="1">
      <x:c r="O156" s="7"/>
      <x:c r="P156" s="7"/>
    </x:row>
    <x:row r="157" ht="15.75" customHeight="1">
      <x:c r="O157" s="7"/>
      <x:c r="P157" s="7"/>
    </x:row>
    <x:row r="158" ht="15.75" customHeight="1">
      <x:c r="O158" s="7"/>
      <x:c r="P158" s="7"/>
    </x:row>
    <x:row r="159" ht="15.75" customHeight="1">
      <x:c r="O159" s="7"/>
      <x:c r="P159" s="7"/>
    </x:row>
    <x:row r="160" ht="15.75" customHeight="1">
      <x:c r="O160" s="7"/>
      <x:c r="P160" s="7"/>
    </x:row>
    <x:row r="161" ht="15.75" customHeight="1">
      <x:c r="O161" s="7"/>
      <x:c r="P161" s="7"/>
    </x:row>
    <x:row r="162" ht="15.75" customHeight="1">
      <x:c r="O162" s="7"/>
      <x:c r="P162" s="7"/>
    </x:row>
    <x:row r="163" ht="15.75" customHeight="1">
      <x:c r="O163" s="7"/>
      <x:c r="P163" s="7"/>
    </x:row>
    <x:row r="164" ht="15.75" customHeight="1">
      <x:c r="O164" s="7"/>
      <x:c r="P164" s="7"/>
    </x:row>
    <x:row r="165" ht="15.75" customHeight="1">
      <x:c r="O165" s="7"/>
      <x:c r="P165" s="7"/>
    </x:row>
    <x:row r="166" ht="15.75" customHeight="1">
      <x:c r="O166" s="7"/>
      <x:c r="P166" s="7"/>
    </x:row>
    <x:row r="167" ht="15.75" customHeight="1">
      <x:c r="O167" s="7"/>
      <x:c r="P167" s="7"/>
    </x:row>
    <x:row r="168" ht="15.75" customHeight="1">
      <x:c r="O168" s="7"/>
      <x:c r="P168" s="7"/>
    </x:row>
    <x:row r="169" ht="15.75" customHeight="1">
      <x:c r="O169" s="7"/>
      <x:c r="P169" s="7"/>
    </x:row>
    <x:row r="170" ht="15.75" customHeight="1">
      <x:c r="O170" s="7"/>
      <x:c r="P170" s="7"/>
    </x:row>
    <x:row r="171" ht="15.75" customHeight="1">
      <x:c r="O171" s="7"/>
      <x:c r="P171" s="7"/>
    </x:row>
    <x:row r="172" ht="15.75" customHeight="1">
      <x:c r="O172" s="7"/>
      <x:c r="P172" s="7"/>
    </x:row>
    <x:row r="173" ht="15.75" customHeight="1">
      <x:c r="O173" s="7"/>
      <x:c r="P173" s="7"/>
    </x:row>
    <x:row r="174" ht="15.75" customHeight="1">
      <x:c r="O174" s="7"/>
      <x:c r="P174" s="7"/>
    </x:row>
    <x:row r="175" ht="15.75" customHeight="1">
      <x:c r="O175" s="7"/>
      <x:c r="P175" s="7"/>
    </x:row>
    <x:row r="176" ht="15.75" customHeight="1">
      <x:c r="O176" s="7"/>
      <x:c r="P176" s="7"/>
    </x:row>
    <x:row r="177" ht="15.75" customHeight="1">
      <x:c r="O177" s="7"/>
      <x:c r="P177" s="7"/>
    </x:row>
    <x:row r="178" ht="15.75" customHeight="1">
      <x:c r="O178" s="7"/>
      <x:c r="P178" s="7"/>
    </x:row>
    <x:row r="179" ht="15.75" customHeight="1">
      <x:c r="O179" s="7"/>
      <x:c r="P179" s="7"/>
    </x:row>
    <x:row r="180" ht="15.75" customHeight="1">
      <x:c r="O180" s="7"/>
      <x:c r="P180" s="7"/>
    </x:row>
    <x:row r="181" ht="15.75" customHeight="1">
      <x:c r="O181" s="7"/>
      <x:c r="P181" s="7"/>
    </x:row>
    <x:row r="182" ht="15.75" customHeight="1">
      <x:c r="O182" s="7"/>
      <x:c r="P182" s="7"/>
    </x:row>
    <x:row r="183" ht="15.75" customHeight="1">
      <x:c r="O183" s="7"/>
      <x:c r="P183" s="7"/>
    </x:row>
    <x:row r="184" ht="15.75" customHeight="1">
      <x:c r="O184" s="7"/>
      <x:c r="P184" s="7"/>
    </x:row>
    <x:row r="185" ht="15.75" customHeight="1">
      <x:c r="O185" s="7"/>
      <x:c r="P185" s="7"/>
    </x:row>
    <x:row r="186" ht="15.75" customHeight="1">
      <x:c r="O186" s="7"/>
      <x:c r="P186" s="7"/>
    </x:row>
    <x:row r="187" ht="15.75" customHeight="1">
      <x:c r="O187" s="7"/>
      <x:c r="P187" s="7"/>
    </x:row>
    <x:row r="188" ht="15.75" customHeight="1">
      <x:c r="O188" s="7"/>
      <x:c r="P188" s="7"/>
    </x:row>
    <x:row r="189" ht="15.75" customHeight="1">
      <x:c r="O189" s="7"/>
      <x:c r="P189" s="7"/>
    </x:row>
    <x:row r="190" ht="15.75" customHeight="1">
      <x:c r="O190" s="7"/>
      <x:c r="P190" s="7"/>
    </x:row>
    <x:row r="191" ht="15.75" customHeight="1">
      <x:c r="O191" s="7"/>
      <x:c r="P191" s="7"/>
    </x:row>
    <x:row r="192" ht="15.75" customHeight="1">
      <x:c r="O192" s="7"/>
      <x:c r="P192" s="7"/>
    </x:row>
    <x:row r="193" ht="15.75" customHeight="1">
      <x:c r="O193" s="7"/>
      <x:c r="P193" s="7"/>
    </x:row>
    <x:row r="194" ht="15.75" customHeight="1">
      <x:c r="O194" s="7"/>
      <x:c r="P194" s="7"/>
    </x:row>
    <x:row r="195" ht="15.75" customHeight="1">
      <x:c r="O195" s="7"/>
      <x:c r="P195" s="7"/>
    </x:row>
    <x:row r="196" ht="15.75" customHeight="1">
      <x:c r="O196" s="7"/>
      <x:c r="P196" s="7"/>
    </x:row>
    <x:row r="197" ht="15.75" customHeight="1">
      <x:c r="O197" s="7"/>
      <x:c r="P197" s="7"/>
    </x:row>
    <x:row r="198" ht="15.75" customHeight="1">
      <x:c r="O198" s="7"/>
      <x:c r="P198" s="7"/>
    </x:row>
    <x:row r="199" ht="15.75" customHeight="1">
      <x:c r="O199" s="7"/>
      <x:c r="P199" s="7"/>
    </x:row>
    <x:row r="200" ht="15.75" customHeight="1">
      <x:c r="O200" s="7"/>
      <x:c r="P200" s="7"/>
    </x:row>
    <x:row r="201" ht="15.75" customHeight="1">
      <x:c r="O201" s="7"/>
      <x:c r="P201" s="7"/>
    </x:row>
    <x:row r="202" ht="15.75" customHeight="1">
      <x:c r="O202" s="7"/>
      <x:c r="P202" s="7"/>
    </x:row>
    <x:row r="203" ht="15.75" customHeight="1">
      <x:c r="O203" s="7"/>
      <x:c r="P203" s="7"/>
    </x:row>
    <x:row r="204" ht="15.75" customHeight="1">
      <x:c r="O204" s="7"/>
      <x:c r="P204" s="7"/>
    </x:row>
    <x:row r="205" ht="15.75" customHeight="1">
      <x:c r="O205" s="7"/>
      <x:c r="P205" s="7"/>
    </x:row>
    <x:row r="206" ht="15.75" customHeight="1">
      <x:c r="O206" s="7"/>
      <x:c r="P206" s="7"/>
    </x:row>
    <x:row r="207" ht="15.75" customHeight="1">
      <x:c r="O207" s="7"/>
      <x:c r="P207" s="7"/>
    </x:row>
    <x:row r="208" ht="15.75" customHeight="1">
      <x:c r="O208" s="7"/>
      <x:c r="P208" s="7"/>
    </x:row>
    <x:row r="209" ht="15.75" customHeight="1">
      <x:c r="O209" s="7"/>
      <x:c r="P209" s="7"/>
    </x:row>
    <x:row r="210" ht="15.75" customHeight="1">
      <x:c r="O210" s="7"/>
      <x:c r="P210" s="7"/>
    </x:row>
    <x:row r="211" ht="15.75" customHeight="1">
      <x:c r="O211" s="7"/>
      <x:c r="P211" s="7"/>
    </x:row>
    <x:row r="212" ht="15.75" customHeight="1">
      <x:c r="O212" s="7"/>
      <x:c r="P212" s="7"/>
    </x:row>
    <x:row r="213" ht="15.75" customHeight="1">
      <x:c r="O213" s="7"/>
      <x:c r="P213" s="7"/>
    </x:row>
    <x:row r="214" ht="15.75" customHeight="1">
      <x:c r="O214" s="7"/>
      <x:c r="P214" s="7"/>
    </x:row>
    <x:row r="215" ht="15.75" customHeight="1">
      <x:c r="O215" s="7"/>
      <x:c r="P215" s="7"/>
    </x:row>
    <x:row r="216" ht="15.75" customHeight="1">
      <x:c r="O216" s="7"/>
      <x:c r="P216" s="7"/>
    </x:row>
    <x:row r="217" ht="15.75" customHeight="1">
      <x:c r="O217" s="7"/>
      <x:c r="P217" s="7"/>
    </x:row>
    <x:row r="218" ht="15.75" customHeight="1">
      <x:c r="O218" s="7"/>
      <x:c r="P218" s="7"/>
    </x:row>
    <x:row r="219" ht="15.75" customHeight="1">
      <x:c r="O219" s="7"/>
      <x:c r="P219" s="7"/>
    </x:row>
    <x:row r="220" ht="15.75" customHeight="1">
      <x:c r="O220" s="7"/>
      <x:c r="P220" s="7"/>
    </x:row>
    <x:row r="221" ht="15.75" customHeight="1">
      <x:c r="O221" s="7"/>
      <x:c r="P221" s="7"/>
    </x:row>
    <x:row r="222" ht="15.75" customHeight="1">
      <x:c r="O222" s="7"/>
      <x:c r="P222" s="7"/>
    </x:row>
    <x:row r="223" ht="15.75" customHeight="1">
      <x:c r="O223" s="7"/>
      <x:c r="P223" s="7"/>
    </x:row>
    <x:row r="224" ht="15.75" customHeight="1">
      <x:c r="O224" s="7"/>
      <x:c r="P224" s="7"/>
    </x:row>
    <x:row r="225" ht="15.75" customHeight="1">
      <x:c r="O225" s="7"/>
      <x:c r="P225" s="7"/>
    </x:row>
    <x:row r="226" ht="15.75" customHeight="1">
      <x:c r="O226" s="7"/>
      <x:c r="P226" s="7"/>
    </x:row>
    <x:row r="227" ht="15.75" customHeight="1">
      <x:c r="O227" s="7"/>
      <x:c r="P227" s="7"/>
    </x:row>
    <x:row r="228" ht="15.75" customHeight="1">
      <x:c r="O228" s="7"/>
      <x:c r="P228" s="7"/>
    </x:row>
    <x:row r="229" ht="15.75" customHeight="1">
      <x:c r="O229" s="7"/>
      <x:c r="P229" s="7"/>
    </x:row>
    <x:row r="230" ht="15.75" customHeight="1">
      <x:c r="O230" s="7"/>
      <x:c r="P230" s="7"/>
    </x:row>
    <x:row r="231" ht="15.75" customHeight="1">
      <x:c r="O231" s="7"/>
      <x:c r="P231" s="7"/>
    </x:row>
    <x:row r="232" ht="15.75" customHeight="1">
      <x:c r="O232" s="7"/>
      <x:c r="P232" s="7"/>
    </x:row>
    <x:row r="233" ht="15.75" customHeight="1">
      <x:c r="O233" s="7"/>
      <x:c r="P233" s="7"/>
    </x:row>
    <x:row r="234" ht="15.75" customHeight="1">
      <x:c r="O234" s="7"/>
      <x:c r="P234" s="7"/>
    </x:row>
    <x:row r="235" ht="15.75" customHeight="1">
      <x:c r="O235" s="7"/>
      <x:c r="P235" s="7"/>
    </x:row>
    <x:row r="236" ht="15.75" customHeight="1">
      <x:c r="O236" s="7"/>
      <x:c r="P236" s="7"/>
    </x:row>
    <x:row r="237" ht="15.75" customHeight="1">
      <x:c r="O237" s="7"/>
      <x:c r="P237" s="7"/>
    </x:row>
    <x:row r="238" ht="15.75" customHeight="1">
      <x:c r="O238" s="7"/>
      <x:c r="P238" s="7"/>
    </x:row>
    <x:row r="239" ht="15.75" customHeight="1">
      <x:c r="O239" s="7"/>
      <x:c r="P239" s="7"/>
    </x:row>
    <x:row r="240" ht="15.75" customHeight="1">
      <x:c r="O240" s="7"/>
      <x:c r="P240" s="7"/>
    </x:row>
    <x:row r="241" ht="15.75" customHeight="1">
      <x:c r="O241" s="7"/>
      <x:c r="P241" s="7"/>
    </x:row>
    <x:row r="242" ht="15.75" customHeight="1">
      <x:c r="O242" s="7"/>
      <x:c r="P242" s="7"/>
    </x:row>
    <x:row r="243" ht="15.75" customHeight="1">
      <x:c r="O243" s="7"/>
      <x:c r="P243" s="7"/>
    </x:row>
    <x:row r="244" ht="15.75" customHeight="1">
      <x:c r="O244" s="7"/>
      <x:c r="P244" s="7"/>
    </x:row>
    <x:row r="245" ht="15.75" customHeight="1">
      <x:c r="O245" s="7"/>
      <x:c r="P245" s="7"/>
    </x:row>
    <x:row r="246" ht="15.75" customHeight="1">
      <x:c r="O246" s="7"/>
      <x:c r="P246" s="7"/>
    </x:row>
    <x:row r="247" ht="15.75" customHeight="1">
      <x:c r="O247" s="7"/>
      <x:c r="P247" s="7"/>
    </x:row>
    <x:row r="248" ht="15.75" customHeight="1">
      <x:c r="O248" s="7"/>
      <x:c r="P248" s="7"/>
    </x:row>
    <x:row r="249" ht="15.75" customHeight="1">
      <x:c r="O249" s="7"/>
      <x:c r="P249" s="7"/>
    </x:row>
    <x:row r="250" ht="15.75" customHeight="1">
      <x:c r="O250" s="7"/>
      <x:c r="P250" s="7"/>
    </x:row>
    <x:row r="251" ht="15.75" customHeight="1">
      <x:c r="O251" s="7"/>
      <x:c r="P251" s="7"/>
    </x:row>
    <x:row r="252" ht="15.75" customHeight="1">
      <x:c r="O252" s="7"/>
      <x:c r="P252" s="7"/>
    </x:row>
    <x:row r="253" ht="15.75" customHeight="1">
      <x:c r="O253" s="7"/>
      <x:c r="P253" s="7"/>
    </x:row>
    <x:row r="254" ht="15.75" customHeight="1">
      <x:c r="O254" s="7"/>
      <x:c r="P254" s="7"/>
    </x:row>
    <x:row r="255" ht="15.75" customHeight="1">
      <x:c r="O255" s="7"/>
      <x:c r="P255" s="7"/>
    </x:row>
    <x:row r="256" ht="15.75" customHeight="1">
      <x:c r="O256" s="7"/>
      <x:c r="P256" s="7"/>
    </x:row>
    <x:row r="257" ht="15.75" customHeight="1">
      <x:c r="O257" s="7"/>
      <x:c r="P257" s="7"/>
    </x:row>
    <x:row r="258" ht="15.75" customHeight="1">
      <x:c r="O258" s="7"/>
      <x:c r="P258" s="7"/>
    </x:row>
    <x:row r="259" ht="15.75" customHeight="1">
      <x:c r="O259" s="7"/>
      <x:c r="P259" s="7"/>
    </x:row>
    <x:row r="260" ht="15.75" customHeight="1">
      <x:c r="O260" s="7"/>
      <x:c r="P260" s="7"/>
    </x:row>
    <x:row r="261" ht="15.75" customHeight="1">
      <x:c r="O261" s="7"/>
      <x:c r="P261" s="7"/>
    </x:row>
    <x:row r="262" ht="15.75" customHeight="1">
      <x:c r="O262" s="7"/>
      <x:c r="P262" s="7"/>
    </x:row>
    <x:row r="263" ht="15.75" customHeight="1">
      <x:c r="O263" s="7"/>
      <x:c r="P263" s="7"/>
    </x:row>
    <x:row r="264" ht="15.75" customHeight="1">
      <x:c r="O264" s="7"/>
      <x:c r="P264" s="7"/>
    </x:row>
    <x:row r="265" ht="15.75" customHeight="1">
      <x:c r="O265" s="7"/>
      <x:c r="P265" s="7"/>
    </x:row>
    <x:row r="266" ht="15.75" customHeight="1">
      <x:c r="O266" s="7"/>
      <x:c r="P266" s="7"/>
    </x:row>
    <x:row r="267" ht="15.75" customHeight="1">
      <x:c r="O267" s="7"/>
      <x:c r="P267" s="7"/>
    </x:row>
    <x:row r="268" ht="15.75" customHeight="1">
      <x:c r="O268" s="7"/>
      <x:c r="P268" s="7"/>
    </x:row>
    <x:row r="269" ht="15.75" customHeight="1">
      <x:c r="O269" s="7"/>
      <x:c r="P269" s="7"/>
    </x:row>
    <x:row r="270" ht="15.75" customHeight="1">
      <x:c r="O270" s="7"/>
      <x:c r="P270" s="7"/>
    </x:row>
    <x:row r="271" ht="15.75" customHeight="1">
      <x:c r="O271" s="7"/>
      <x:c r="P271" s="7"/>
    </x:row>
    <x:row r="272" ht="15.75" customHeight="1">
      <x:c r="O272" s="7"/>
      <x:c r="P272" s="7"/>
    </x:row>
    <x:row r="273" ht="15.75" customHeight="1">
      <x:c r="O273" s="7"/>
      <x:c r="P273" s="7"/>
    </x:row>
    <x:row r="274" ht="15.75" customHeight="1">
      <x:c r="O274" s="7"/>
      <x:c r="P274" s="7"/>
    </x:row>
    <x:row r="275" ht="15.75" customHeight="1">
      <x:c r="O275" s="7"/>
      <x:c r="P275" s="7"/>
    </x:row>
    <x:row r="276" ht="15.75" customHeight="1">
      <x:c r="O276" s="7"/>
      <x:c r="P276" s="7"/>
    </x:row>
    <x:row r="277" ht="15.75" customHeight="1">
      <x:c r="O277" s="7"/>
      <x:c r="P277" s="7"/>
    </x:row>
    <x:row r="278" ht="15.75" customHeight="1">
      <x:c r="O278" s="7"/>
      <x:c r="P278" s="7"/>
    </x:row>
    <x:row r="279" ht="15.75" customHeight="1">
      <x:c r="O279" s="7"/>
      <x:c r="P279" s="7"/>
    </x:row>
    <x:row r="280" ht="15.75" customHeight="1">
      <x:c r="O280" s="7"/>
      <x:c r="P280" s="7"/>
    </x:row>
    <x:row r="281" ht="15.75" customHeight="1">
      <x:c r="O281" s="7"/>
      <x:c r="P281" s="7"/>
    </x:row>
    <x:row r="282" ht="15.75" customHeight="1">
      <x:c r="O282" s="7"/>
      <x:c r="P282" s="7"/>
    </x:row>
    <x:row r="283" ht="15.75" customHeight="1">
      <x:c r="O283" s="7"/>
      <x:c r="P283" s="7"/>
    </x:row>
    <x:row r="284" ht="15.75" customHeight="1">
      <x:c r="O284" s="7"/>
      <x:c r="P284" s="7"/>
    </x:row>
    <x:row r="285" ht="15.75" customHeight="1">
      <x:c r="O285" s="7"/>
      <x:c r="P285" s="7"/>
    </x:row>
    <x:row r="286" ht="15.75" customHeight="1">
      <x:c r="O286" s="7"/>
      <x:c r="P286" s="7"/>
    </x:row>
    <x:row r="287" ht="15.75" customHeight="1">
      <x:c r="O287" s="7"/>
      <x:c r="P287" s="7"/>
    </x:row>
    <x:row r="288" ht="15.75" customHeight="1">
      <x:c r="O288" s="7"/>
      <x:c r="P288" s="7"/>
    </x:row>
    <x:row r="289" ht="15.75" customHeight="1">
      <x:c r="O289" s="7"/>
      <x:c r="P289" s="7"/>
    </x:row>
    <x:row r="290" ht="15.75" customHeight="1">
      <x:c r="O290" s="7"/>
      <x:c r="P290" s="7"/>
    </x:row>
    <x:row r="291" ht="15.75" customHeight="1">
      <x:c r="O291" s="7"/>
      <x:c r="P291" s="7"/>
    </x:row>
    <x:row r="292" ht="15.75" customHeight="1">
      <x:c r="O292" s="7"/>
      <x:c r="P292" s="7"/>
    </x:row>
    <x:row r="293" ht="15.75" customHeight="1">
      <x:c r="O293" s="7"/>
      <x:c r="P293" s="7"/>
    </x:row>
    <x:row r="294" ht="15.75" customHeight="1">
      <x:c r="O294" s="7"/>
      <x:c r="P294" s="7"/>
    </x:row>
    <x:row r="295" ht="15.75" customHeight="1">
      <x:c r="O295" s="7"/>
      <x:c r="P295" s="7"/>
    </x:row>
    <x:row r="296" ht="15.75" customHeight="1">
      <x:c r="O296" s="7"/>
      <x:c r="P296" s="7"/>
    </x:row>
    <x:row r="297" ht="15.75" customHeight="1">
      <x:c r="O297" s="7"/>
      <x:c r="P297" s="7"/>
    </x:row>
    <x:row r="298" ht="15.75" customHeight="1">
      <x:c r="O298" s="7"/>
      <x:c r="P298" s="7"/>
    </x:row>
    <x:row r="299" ht="15.75" customHeight="1">
      <x:c r="O299" s="7"/>
      <x:c r="P299" s="7"/>
    </x:row>
    <x:row r="300" ht="15.75" customHeight="1">
      <x:c r="O300" s="7"/>
      <x:c r="P300" s="7"/>
    </x:row>
    <x:row r="301" ht="15.75" customHeight="1">
      <x:c r="O301" s="7"/>
      <x:c r="P301" s="7"/>
    </x:row>
    <x:row r="302" ht="15.75" customHeight="1">
      <x:c r="O302" s="7"/>
      <x:c r="P302" s="7"/>
    </x:row>
    <x:row r="303" ht="15.75" customHeight="1">
      <x:c r="O303" s="7"/>
      <x:c r="P303" s="7"/>
    </x:row>
    <x:row r="304" ht="15.75" customHeight="1">
      <x:c r="O304" s="7"/>
      <x:c r="P304" s="7"/>
    </x:row>
    <x:row r="305" ht="15.75" customHeight="1">
      <x:c r="O305" s="7"/>
      <x:c r="P305" s="7"/>
    </x:row>
    <x:row r="306" ht="15.75" customHeight="1">
      <x:c r="O306" s="7"/>
      <x:c r="P306" s="7"/>
    </x:row>
    <x:row r="307" ht="15.75" customHeight="1">
      <x:c r="O307" s="7"/>
      <x:c r="P307" s="7"/>
    </x:row>
    <x:row r="308" ht="15.75" customHeight="1">
      <x:c r="O308" s="7"/>
      <x:c r="P308" s="7"/>
    </x:row>
    <x:row r="309" ht="15.75" customHeight="1">
      <x:c r="O309" s="7"/>
      <x:c r="P309" s="7"/>
    </x:row>
    <x:row r="310" ht="15.75" customHeight="1">
      <x:c r="O310" s="7"/>
      <x:c r="P310" s="7"/>
    </x:row>
    <x:row r="311" ht="15.75" customHeight="1">
      <x:c r="O311" s="7"/>
      <x:c r="P311" s="7"/>
    </x:row>
    <x:row r="312" ht="15.75" customHeight="1">
      <x:c r="O312" s="7"/>
      <x:c r="P312" s="7"/>
    </x:row>
    <x:row r="313" ht="15.75" customHeight="1">
      <x:c r="O313" s="7"/>
      <x:c r="P313" s="7"/>
    </x:row>
    <x:row r="314" ht="15.75" customHeight="1">
      <x:c r="O314" s="7"/>
      <x:c r="P314" s="7"/>
    </x:row>
    <x:row r="315" ht="15.75" customHeight="1">
      <x:c r="O315" s="7"/>
      <x:c r="P315" s="7"/>
    </x:row>
    <x:row r="316" ht="15.75" customHeight="1">
      <x:c r="O316" s="7"/>
      <x:c r="P316" s="7"/>
    </x:row>
    <x:row r="317" ht="15.75" customHeight="1">
      <x:c r="O317" s="7"/>
      <x:c r="P317" s="7"/>
    </x:row>
    <x:row r="318" ht="15.75" customHeight="1">
      <x:c r="O318" s="7"/>
      <x:c r="P318" s="7"/>
    </x:row>
    <x:row r="319" ht="15.75" customHeight="1">
      <x:c r="O319" s="7"/>
      <x:c r="P319" s="7"/>
    </x:row>
    <x:row r="320" ht="15.75" customHeight="1">
      <x:c r="O320" s="7"/>
      <x:c r="P320" s="7"/>
    </x:row>
    <x:row r="321" ht="15.75" customHeight="1">
      <x:c r="O321" s="7"/>
      <x:c r="P321" s="7"/>
    </x:row>
    <x:row r="322" ht="15.75" customHeight="1">
      <x:c r="O322" s="7"/>
      <x:c r="P322" s="7"/>
    </x:row>
    <x:row r="323" ht="15.75" customHeight="1">
      <x:c r="O323" s="7"/>
      <x:c r="P323" s="7"/>
    </x:row>
    <x:row r="324" ht="15.75" customHeight="1">
      <x:c r="O324" s="7"/>
      <x:c r="P324" s="7"/>
    </x:row>
    <x:row r="325" ht="15.75" customHeight="1">
      <x:c r="O325" s="7"/>
      <x:c r="P325" s="7"/>
    </x:row>
    <x:row r="326" ht="15.75" customHeight="1">
      <x:c r="O326" s="7"/>
      <x:c r="P326" s="7"/>
    </x:row>
    <x:row r="327" ht="15.75" customHeight="1">
      <x:c r="O327" s="7"/>
      <x:c r="P327" s="7"/>
    </x:row>
    <x:row r="328" ht="15.75" customHeight="1">
      <x:c r="O328" s="7"/>
      <x:c r="P328" s="7"/>
    </x:row>
    <x:row r="329" ht="15.75" customHeight="1">
      <x:c r="O329" s="7"/>
      <x:c r="P329" s="7"/>
    </x:row>
    <x:row r="330" ht="15.75" customHeight="1">
      <x:c r="O330" s="7"/>
      <x:c r="P330" s="7"/>
    </x:row>
    <x:row r="331" ht="15.75" customHeight="1">
      <x:c r="O331" s="7"/>
      <x:c r="P331" s="7"/>
    </x:row>
    <x:row r="332" ht="15.75" customHeight="1">
      <x:c r="O332" s="7"/>
      <x:c r="P332" s="7"/>
    </x:row>
    <x:row r="333" ht="15.75" customHeight="1">
      <x:c r="O333" s="7"/>
      <x:c r="P333" s="7"/>
    </x:row>
    <x:row r="334" ht="15.75" customHeight="1">
      <x:c r="O334" s="7"/>
      <x:c r="P334" s="7"/>
    </x:row>
    <x:row r="335" ht="15.75" customHeight="1">
      <x:c r="O335" s="7"/>
      <x:c r="P335" s="7"/>
    </x:row>
    <x:row r="336" ht="15.75" customHeight="1">
      <x:c r="O336" s="7"/>
      <x:c r="P336" s="7"/>
    </x:row>
    <x:row r="337" ht="15.75" customHeight="1">
      <x:c r="O337" s="7"/>
      <x:c r="P337" s="7"/>
    </x:row>
    <x:row r="338" ht="15.75" customHeight="1">
      <x:c r="O338" s="7"/>
      <x:c r="P338" s="7"/>
    </x:row>
    <x:row r="339" ht="15.75" customHeight="1">
      <x:c r="O339" s="7"/>
      <x:c r="P339" s="7"/>
    </x:row>
    <x:row r="340" ht="15.75" customHeight="1">
      <x:c r="O340" s="7"/>
      <x:c r="P340" s="7"/>
    </x:row>
    <x:row r="341" ht="15.75" customHeight="1">
      <x:c r="O341" s="7"/>
      <x:c r="P341" s="7"/>
    </x:row>
    <x:row r="342" ht="15.75" customHeight="1">
      <x:c r="O342" s="7"/>
      <x:c r="P342" s="7"/>
    </x:row>
    <x:row r="343" ht="15.75" customHeight="1">
      <x:c r="O343" s="7"/>
      <x:c r="P343" s="7"/>
    </x:row>
    <x:row r="344" ht="15.75" customHeight="1">
      <x:c r="O344" s="7"/>
      <x:c r="P344" s="7"/>
    </x:row>
    <x:row r="345" ht="15.75" customHeight="1">
      <x:c r="O345" s="7"/>
      <x:c r="P345" s="7"/>
    </x:row>
    <x:row r="346" ht="15.75" customHeight="1">
      <x:c r="O346" s="7"/>
      <x:c r="P346" s="7"/>
    </x:row>
    <x:row r="347" ht="15.75" customHeight="1">
      <x:c r="O347" s="7"/>
      <x:c r="P347" s="7"/>
    </x:row>
    <x:row r="348" ht="15.75" customHeight="1">
      <x:c r="O348" s="7"/>
      <x:c r="P348" s="7"/>
    </x:row>
    <x:row r="349" ht="15.75" customHeight="1">
      <x:c r="O349" s="7"/>
      <x:c r="P349" s="7"/>
    </x:row>
    <x:row r="350" ht="15.75" customHeight="1">
      <x:c r="O350" s="7"/>
      <x:c r="P350" s="7"/>
    </x:row>
    <x:row r="351" ht="15.75" customHeight="1">
      <x:c r="O351" s="7"/>
      <x:c r="P351" s="7"/>
    </x:row>
    <x:row r="352" ht="15.75" customHeight="1">
      <x:c r="O352" s="7"/>
      <x:c r="P352" s="7"/>
    </x:row>
    <x:row r="353" ht="15.75" customHeight="1">
      <x:c r="O353" s="7"/>
      <x:c r="P353" s="7"/>
    </x:row>
    <x:row r="354" ht="15.75" customHeight="1">
      <x:c r="O354" s="7"/>
      <x:c r="P354" s="7"/>
    </x:row>
    <x:row r="355" ht="15.75" customHeight="1">
      <x:c r="O355" s="7"/>
      <x:c r="P355" s="7"/>
    </x:row>
    <x:row r="356" ht="15.75" customHeight="1">
      <x:c r="O356" s="7"/>
      <x:c r="P356" s="7"/>
    </x:row>
    <x:row r="357" ht="15.75" customHeight="1">
      <x:c r="O357" s="7"/>
      <x:c r="P357" s="7"/>
    </x:row>
    <x:row r="358" ht="15.75" customHeight="1">
      <x:c r="O358" s="7"/>
      <x:c r="P358" s="7"/>
    </x:row>
    <x:row r="359" ht="15.75" customHeight="1">
      <x:c r="O359" s="7"/>
      <x:c r="P359" s="7"/>
    </x:row>
    <x:row r="360" ht="15.75" customHeight="1">
      <x:c r="O360" s="7"/>
      <x:c r="P360" s="7"/>
    </x:row>
    <x:row r="361" ht="15.75" customHeight="1">
      <x:c r="O361" s="7"/>
      <x:c r="P361" s="7"/>
    </x:row>
    <x:row r="362" ht="15.75" customHeight="1">
      <x:c r="O362" s="7"/>
      <x:c r="P362" s="7"/>
    </x:row>
    <x:row r="363" ht="15.75" customHeight="1">
      <x:c r="O363" s="7"/>
      <x:c r="P363" s="7"/>
    </x:row>
    <x:row r="364" ht="15.75" customHeight="1">
      <x:c r="O364" s="7"/>
      <x:c r="P364" s="7"/>
    </x:row>
    <x:row r="365" ht="15.75" customHeight="1">
      <x:c r="O365" s="7"/>
      <x:c r="P365" s="7"/>
    </x:row>
    <x:row r="366" ht="15.75" customHeight="1">
      <x:c r="O366" s="7"/>
      <x:c r="P366" s="7"/>
    </x:row>
    <x:row r="367" ht="15.75" customHeight="1">
      <x:c r="O367" s="7"/>
      <x:c r="P367" s="7"/>
    </x:row>
    <x:row r="368" ht="15.75" customHeight="1">
      <x:c r="O368" s="7"/>
      <x:c r="P368" s="7"/>
    </x:row>
    <x:row r="369" ht="15.75" customHeight="1">
      <x:c r="O369" s="7"/>
      <x:c r="P369" s="7"/>
    </x:row>
    <x:row r="370" ht="15.75" customHeight="1">
      <x:c r="O370" s="7"/>
      <x:c r="P370" s="7"/>
    </x:row>
    <x:row r="371" ht="15.75" customHeight="1">
      <x:c r="O371" s="7"/>
      <x:c r="P371" s="7"/>
    </x:row>
    <x:row r="372" ht="15.75" customHeight="1">
      <x:c r="O372" s="7"/>
      <x:c r="P372" s="7"/>
    </x:row>
    <x:row r="373" ht="15.75" customHeight="1">
      <x:c r="O373" s="7"/>
      <x:c r="P373" s="7"/>
    </x:row>
    <x:row r="374" ht="15.75" customHeight="1">
      <x:c r="O374" s="7"/>
      <x:c r="P374" s="7"/>
    </x:row>
    <x:row r="375" ht="15.75" customHeight="1">
      <x:c r="O375" s="7"/>
      <x:c r="P375" s="7"/>
    </x:row>
    <x:row r="376" ht="15.75" customHeight="1">
      <x:c r="O376" s="7"/>
      <x:c r="P376" s="7"/>
    </x:row>
    <x:row r="377" ht="15.75" customHeight="1">
      <x:c r="O377" s="7"/>
      <x:c r="P377" s="7"/>
    </x:row>
    <x:row r="378" ht="15.75" customHeight="1">
      <x:c r="O378" s="7"/>
      <x:c r="P378" s="7"/>
    </x:row>
    <x:row r="379" ht="15.75" customHeight="1">
      <x:c r="O379" s="7"/>
      <x:c r="P379" s="7"/>
    </x:row>
    <x:row r="380" ht="15.75" customHeight="1">
      <x:c r="O380" s="7"/>
      <x:c r="P380" s="7"/>
    </x:row>
    <x:row r="381" ht="15.75" customHeight="1">
      <x:c r="O381" s="7"/>
      <x:c r="P381" s="7"/>
    </x:row>
    <x:row r="382" ht="15.75" customHeight="1">
      <x:c r="O382" s="7"/>
      <x:c r="P382" s="7"/>
    </x:row>
    <x:row r="383" ht="15.75" customHeight="1">
      <x:c r="O383" s="7"/>
      <x:c r="P383" s="7"/>
    </x:row>
    <x:row r="384" ht="15.75" customHeight="1">
      <x:c r="O384" s="7"/>
      <x:c r="P384" s="7"/>
    </x:row>
    <x:row r="385" ht="15.75" customHeight="1">
      <x:c r="O385" s="7"/>
      <x:c r="P385" s="7"/>
    </x:row>
    <x:row r="386" ht="15.75" customHeight="1">
      <x:c r="O386" s="7"/>
      <x:c r="P386" s="7"/>
    </x:row>
    <x:row r="387" ht="15.75" customHeight="1">
      <x:c r="O387" s="7"/>
      <x:c r="P387" s="7"/>
    </x:row>
    <x:row r="388" ht="15.75" customHeight="1">
      <x:c r="O388" s="7"/>
      <x:c r="P388" s="7"/>
    </x:row>
    <x:row r="389" ht="15.75" customHeight="1">
      <x:c r="O389" s="7"/>
      <x:c r="P389" s="7"/>
    </x:row>
    <x:row r="390" ht="15.75" customHeight="1">
      <x:c r="O390" s="7"/>
      <x:c r="P390" s="7"/>
    </x:row>
    <x:row r="391" ht="15.75" customHeight="1">
      <x:c r="O391" s="7"/>
      <x:c r="P391" s="7"/>
    </x:row>
    <x:row r="392" ht="15.75" customHeight="1">
      <x:c r="O392" s="7"/>
      <x:c r="P392" s="7"/>
    </x:row>
    <x:row r="393" ht="15.75" customHeight="1">
      <x:c r="O393" s="7"/>
      <x:c r="P393" s="7"/>
    </x:row>
    <x:row r="394" ht="15.75" customHeight="1">
      <x:c r="O394" s="7"/>
      <x:c r="P394" s="7"/>
    </x:row>
    <x:row r="395" ht="15.75" customHeight="1">
      <x:c r="O395" s="7"/>
      <x:c r="P395" s="7"/>
    </x:row>
    <x:row r="396" ht="15.75" customHeight="1">
      <x:c r="O396" s="7"/>
      <x:c r="P396" s="7"/>
    </x:row>
    <x:row r="397" ht="15.75" customHeight="1">
      <x:c r="O397" s="7"/>
      <x:c r="P397" s="7"/>
    </x:row>
    <x:row r="398" ht="15.75" customHeight="1">
      <x:c r="O398" s="7"/>
      <x:c r="P398" s="7"/>
    </x:row>
    <x:row r="399" ht="15.75" customHeight="1">
      <x:c r="O399" s="7"/>
      <x:c r="P399" s="7"/>
    </x:row>
    <x:row r="400" ht="15.75" customHeight="1">
      <x:c r="O400" s="7"/>
      <x:c r="P400" s="7"/>
    </x:row>
    <x:row r="401" ht="15.75" customHeight="1">
      <x:c r="O401" s="7"/>
      <x:c r="P401" s="7"/>
    </x:row>
    <x:row r="402" ht="15.75" customHeight="1">
      <x:c r="O402" s="7"/>
      <x:c r="P402" s="7"/>
    </x:row>
    <x:row r="403" ht="15.75" customHeight="1">
      <x:c r="O403" s="7"/>
      <x:c r="P403" s="7"/>
    </x:row>
    <x:row r="404" ht="15.75" customHeight="1">
      <x:c r="O404" s="7"/>
      <x:c r="P404" s="7"/>
    </x:row>
    <x:row r="405" ht="15.75" customHeight="1">
      <x:c r="O405" s="7"/>
      <x:c r="P405" s="7"/>
    </x:row>
    <x:row r="406" ht="15.75" customHeight="1">
      <x:c r="O406" s="7"/>
      <x:c r="P406" s="7"/>
    </x:row>
    <x:row r="407" ht="15.75" customHeight="1">
      <x:c r="O407" s="7"/>
      <x:c r="P407" s="7"/>
    </x:row>
    <x:row r="408" ht="15.75" customHeight="1">
      <x:c r="O408" s="7"/>
      <x:c r="P408" s="7"/>
    </x:row>
    <x:row r="409" ht="15.75" customHeight="1">
      <x:c r="O409" s="7"/>
      <x:c r="P409" s="7"/>
    </x:row>
    <x:row r="410" ht="15.75" customHeight="1">
      <x:c r="O410" s="7"/>
      <x:c r="P410" s="7"/>
    </x:row>
    <x:row r="411" ht="15.75" customHeight="1">
      <x:c r="O411" s="7"/>
      <x:c r="P411" s="7"/>
    </x:row>
    <x:row r="412" ht="15.75" customHeight="1">
      <x:c r="O412" s="7"/>
      <x:c r="P412" s="7"/>
    </x:row>
    <x:row r="413" ht="15.75" customHeight="1">
      <x:c r="O413" s="7"/>
      <x:c r="P413" s="7"/>
    </x:row>
    <x:row r="414" ht="15.75" customHeight="1">
      <x:c r="O414" s="7"/>
      <x:c r="P414" s="7"/>
    </x:row>
    <x:row r="415" ht="15.75" customHeight="1">
      <x:c r="O415" s="7"/>
      <x:c r="P415" s="7"/>
    </x:row>
    <x:row r="416" ht="15.75" customHeight="1">
      <x:c r="O416" s="7"/>
      <x:c r="P416" s="7"/>
    </x:row>
    <x:row r="417" ht="15.75" customHeight="1">
      <x:c r="O417" s="7"/>
      <x:c r="P417" s="7"/>
    </x:row>
    <x:row r="418" ht="15.75" customHeight="1">
      <x:c r="O418" s="7"/>
      <x:c r="P418" s="7"/>
    </x:row>
    <x:row r="419" ht="15.75" customHeight="1">
      <x:c r="O419" s="7"/>
      <x:c r="P419" s="7"/>
    </x:row>
    <x:row r="420" ht="15.75" customHeight="1">
      <x:c r="O420" s="7"/>
      <x:c r="P420" s="7"/>
    </x:row>
    <x:row r="421" ht="15.75" customHeight="1">
      <x:c r="O421" s="7"/>
      <x:c r="P421" s="7"/>
    </x:row>
    <x:row r="422" ht="15.75" customHeight="1">
      <x:c r="O422" s="7"/>
      <x:c r="P422" s="7"/>
    </x:row>
    <x:row r="423" ht="15.75" customHeight="1">
      <x:c r="O423" s="7"/>
      <x:c r="P423" s="7"/>
    </x:row>
    <x:row r="424" ht="15.75" customHeight="1">
      <x:c r="O424" s="7"/>
      <x:c r="P424" s="7"/>
    </x:row>
    <x:row r="425" ht="15.75" customHeight="1">
      <x:c r="O425" s="7"/>
      <x:c r="P425" s="7"/>
    </x:row>
    <x:row r="426" ht="15.75" customHeight="1">
      <x:c r="O426" s="7"/>
      <x:c r="P426" s="7"/>
    </x:row>
    <x:row r="427" ht="15.75" customHeight="1">
      <x:c r="O427" s="7"/>
      <x:c r="P427" s="7"/>
    </x:row>
    <x:row r="428" ht="15.75" customHeight="1">
      <x:c r="O428" s="7"/>
      <x:c r="P428" s="7"/>
    </x:row>
    <x:row r="429" ht="15.75" customHeight="1">
      <x:c r="O429" s="7"/>
      <x:c r="P429" s="7"/>
    </x:row>
    <x:row r="430" ht="15.75" customHeight="1">
      <x:c r="O430" s="7"/>
      <x:c r="P430" s="7"/>
    </x:row>
    <x:row r="431" ht="15.75" customHeight="1">
      <x:c r="O431" s="7"/>
      <x:c r="P431" s="7"/>
    </x:row>
    <x:row r="432" ht="15.75" customHeight="1">
      <x:c r="O432" s="7"/>
      <x:c r="P432" s="7"/>
    </x:row>
    <x:row r="433" ht="15.75" customHeight="1">
      <x:c r="O433" s="7"/>
      <x:c r="P433" s="7"/>
    </x:row>
    <x:row r="434" ht="15.75" customHeight="1">
      <x:c r="O434" s="7"/>
      <x:c r="P434" s="7"/>
    </x:row>
    <x:row r="435" ht="15.75" customHeight="1">
      <x:c r="O435" s="7"/>
      <x:c r="P435" s="7"/>
    </x:row>
    <x:row r="436" ht="15.75" customHeight="1">
      <x:c r="O436" s="7"/>
      <x:c r="P436" s="7"/>
    </x:row>
    <x:row r="437" ht="15.75" customHeight="1">
      <x:c r="O437" s="7"/>
      <x:c r="P437" s="7"/>
    </x:row>
    <x:row r="438" ht="15.75" customHeight="1">
      <x:c r="O438" s="7"/>
      <x:c r="P438" s="7"/>
    </x:row>
    <x:row r="439" ht="15.75" customHeight="1">
      <x:c r="O439" s="7"/>
      <x:c r="P439" s="7"/>
    </x:row>
    <x:row r="440" ht="15.75" customHeight="1">
      <x:c r="O440" s="7"/>
      <x:c r="P440" s="7"/>
    </x:row>
    <x:row r="441" ht="15.75" customHeight="1">
      <x:c r="O441" s="7"/>
      <x:c r="P441" s="7"/>
    </x:row>
    <x:row r="442" ht="15.75" customHeight="1">
      <x:c r="O442" s="7"/>
      <x:c r="P442" s="7"/>
    </x:row>
    <x:row r="443" ht="15.75" customHeight="1">
      <x:c r="O443" s="7"/>
      <x:c r="P443" s="7"/>
    </x:row>
    <x:row r="444" ht="15.75" customHeight="1">
      <x:c r="O444" s="7"/>
      <x:c r="P444" s="7"/>
    </x:row>
    <x:row r="445" ht="15.75" customHeight="1">
      <x:c r="O445" s="7"/>
      <x:c r="P445" s="7"/>
    </x:row>
    <x:row r="446" ht="15.75" customHeight="1">
      <x:c r="O446" s="7"/>
      <x:c r="P446" s="7"/>
    </x:row>
    <x:row r="447" ht="15.75" customHeight="1">
      <x:c r="O447" s="7"/>
      <x:c r="P447" s="7"/>
    </x:row>
    <x:row r="448" ht="15.75" customHeight="1">
      <x:c r="O448" s="7"/>
      <x:c r="P448" s="7"/>
    </x:row>
    <x:row r="449" ht="15.75" customHeight="1">
      <x:c r="O449" s="7"/>
      <x:c r="P449" s="7"/>
    </x:row>
    <x:row r="450" ht="15.75" customHeight="1">
      <x:c r="O450" s="7"/>
      <x:c r="P450" s="7"/>
    </x:row>
    <x:row r="451" ht="15.75" customHeight="1">
      <x:c r="O451" s="7"/>
      <x:c r="P451" s="7"/>
    </x:row>
    <x:row r="452" ht="15.75" customHeight="1">
      <x:c r="O452" s="7"/>
      <x:c r="P452" s="7"/>
    </x:row>
    <x:row r="453" ht="15.75" customHeight="1">
      <x:c r="O453" s="7"/>
      <x:c r="P453" s="7"/>
    </x:row>
    <x:row r="454" ht="15.75" customHeight="1">
      <x:c r="O454" s="7"/>
      <x:c r="P454" s="7"/>
    </x:row>
    <x:row r="455" ht="15.75" customHeight="1">
      <x:c r="O455" s="7"/>
      <x:c r="P455" s="7"/>
    </x:row>
    <x:row r="456" ht="15.75" customHeight="1">
      <x:c r="O456" s="7"/>
      <x:c r="P456" s="7"/>
    </x:row>
    <x:row r="457" ht="15.75" customHeight="1">
      <x:c r="O457" s="7"/>
      <x:c r="P457" s="7"/>
    </x:row>
    <x:row r="458" ht="15.75" customHeight="1">
      <x:c r="O458" s="7"/>
      <x:c r="P458" s="7"/>
    </x:row>
    <x:row r="459" ht="15.75" customHeight="1">
      <x:c r="O459" s="7"/>
      <x:c r="P459" s="7"/>
    </x:row>
    <x:row r="460" ht="15.75" customHeight="1">
      <x:c r="O460" s="7"/>
      <x:c r="P460" s="7"/>
    </x:row>
    <x:row r="461" ht="15.75" customHeight="1">
      <x:c r="O461" s="7"/>
      <x:c r="P461" s="7"/>
    </x:row>
    <x:row r="462" ht="15.75" customHeight="1">
      <x:c r="O462" s="7"/>
      <x:c r="P462" s="7"/>
    </x:row>
    <x:row r="463" ht="15.75" customHeight="1">
      <x:c r="O463" s="7"/>
      <x:c r="P463" s="7"/>
    </x:row>
    <x:row r="464" ht="15.75" customHeight="1">
      <x:c r="O464" s="7"/>
      <x:c r="P464" s="7"/>
    </x:row>
    <x:row r="465" ht="15.75" customHeight="1">
      <x:c r="O465" s="7"/>
      <x:c r="P465" s="7"/>
    </x:row>
    <x:row r="466" ht="15.75" customHeight="1">
      <x:c r="O466" s="7"/>
      <x:c r="P466" s="7"/>
    </x:row>
    <x:row r="467" ht="15.75" customHeight="1">
      <x:c r="O467" s="7"/>
      <x:c r="P467" s="7"/>
    </x:row>
    <x:row r="468" ht="15.75" customHeight="1">
      <x:c r="O468" s="7"/>
      <x:c r="P468" s="7"/>
    </x:row>
    <x:row r="469" ht="15.75" customHeight="1">
      <x:c r="O469" s="7"/>
      <x:c r="P469" s="7"/>
    </x:row>
    <x:row r="470" ht="15.75" customHeight="1">
      <x:c r="O470" s="7"/>
      <x:c r="P470" s="7"/>
    </x:row>
    <x:row r="471" ht="15.75" customHeight="1">
      <x:c r="O471" s="7"/>
      <x:c r="P471" s="7"/>
    </x:row>
    <x:row r="472" ht="15.75" customHeight="1">
      <x:c r="O472" s="7"/>
      <x:c r="P472" s="7"/>
    </x:row>
    <x:row r="473" ht="15.75" customHeight="1">
      <x:c r="O473" s="7"/>
      <x:c r="P473" s="7"/>
    </x:row>
    <x:row r="474" ht="15.75" customHeight="1">
      <x:c r="O474" s="7"/>
      <x:c r="P474" s="7"/>
    </x:row>
    <x:row r="475" ht="15.75" customHeight="1">
      <x:c r="O475" s="7"/>
      <x:c r="P475" s="7"/>
    </x:row>
    <x:row r="476" ht="15.75" customHeight="1">
      <x:c r="O476" s="7"/>
      <x:c r="P476" s="7"/>
    </x:row>
    <x:row r="477" ht="15.75" customHeight="1">
      <x:c r="O477" s="7"/>
      <x:c r="P477" s="7"/>
    </x:row>
    <x:row r="478" ht="15.75" customHeight="1">
      <x:c r="O478" s="7"/>
      <x:c r="P478" s="7"/>
    </x:row>
    <x:row r="479" ht="15.75" customHeight="1">
      <x:c r="O479" s="7"/>
      <x:c r="P479" s="7"/>
    </x:row>
    <x:row r="480" ht="15.75" customHeight="1">
      <x:c r="O480" s="7"/>
      <x:c r="P480" s="7"/>
    </x:row>
    <x:row r="481" ht="15.75" customHeight="1">
      <x:c r="O481" s="7"/>
      <x:c r="P481" s="7"/>
    </x:row>
    <x:row r="482" ht="15.75" customHeight="1">
      <x:c r="O482" s="7"/>
      <x:c r="P482" s="7"/>
    </x:row>
    <x:row r="483" ht="15.75" customHeight="1">
      <x:c r="O483" s="7"/>
      <x:c r="P483" s="7"/>
    </x:row>
    <x:row r="484" ht="15.75" customHeight="1">
      <x:c r="O484" s="7"/>
      <x:c r="P484" s="7"/>
    </x:row>
    <x:row r="485" ht="15.75" customHeight="1">
      <x:c r="O485" s="7"/>
      <x:c r="P485" s="7"/>
    </x:row>
    <x:row r="486" ht="15.75" customHeight="1">
      <x:c r="O486" s="7"/>
      <x:c r="P486" s="7"/>
    </x:row>
    <x:row r="487" ht="15.75" customHeight="1">
      <x:c r="O487" s="7"/>
      <x:c r="P487" s="7"/>
    </x:row>
    <x:row r="488" ht="15.75" customHeight="1">
      <x:c r="O488" s="7"/>
      <x:c r="P488" s="7"/>
    </x:row>
    <x:row r="489" ht="15.75" customHeight="1">
      <x:c r="O489" s="7"/>
      <x:c r="P489" s="7"/>
    </x:row>
    <x:row r="490" ht="15.75" customHeight="1">
      <x:c r="O490" s="7"/>
      <x:c r="P490" s="7"/>
    </x:row>
    <x:row r="491" ht="15.75" customHeight="1">
      <x:c r="O491" s="7"/>
      <x:c r="P491" s="7"/>
    </x:row>
    <x:row r="492" ht="15.75" customHeight="1">
      <x:c r="O492" s="7"/>
      <x:c r="P492" s="7"/>
    </x:row>
    <x:row r="493" ht="15.75" customHeight="1">
      <x:c r="O493" s="7"/>
      <x:c r="P493" s="7"/>
    </x:row>
    <x:row r="494" ht="15.75" customHeight="1">
      <x:c r="O494" s="7"/>
      <x:c r="P494" s="7"/>
    </x:row>
    <x:row r="495" ht="15.75" customHeight="1">
      <x:c r="O495" s="7"/>
      <x:c r="P495" s="7"/>
    </x:row>
    <x:row r="496" ht="15.75" customHeight="1">
      <x:c r="O496" s="7"/>
      <x:c r="P496" s="7"/>
    </x:row>
    <x:row r="497" ht="15.75" customHeight="1">
      <x:c r="O497" s="7"/>
      <x:c r="P497" s="7"/>
    </x:row>
    <x:row r="498" ht="15.75" customHeight="1">
      <x:c r="O498" s="7"/>
      <x:c r="P498" s="7"/>
    </x:row>
    <x:row r="499" ht="15.75" customHeight="1">
      <x:c r="O499" s="7"/>
      <x:c r="P499" s="7"/>
    </x:row>
    <x:row r="500" ht="15.75" customHeight="1">
      <x:c r="O500" s="7"/>
      <x:c r="P500" s="7"/>
    </x:row>
    <x:row r="501" ht="15.75" customHeight="1">
      <x:c r="O501" s="7"/>
      <x:c r="P501" s="7"/>
    </x:row>
    <x:row r="502" ht="15.75" customHeight="1">
      <x:c r="O502" s="7"/>
      <x:c r="P502" s="7"/>
    </x:row>
    <x:row r="503" ht="15.75" customHeight="1">
      <x:c r="O503" s="7"/>
      <x:c r="P503" s="7"/>
    </x:row>
    <x:row r="504" ht="15.75" customHeight="1">
      <x:c r="O504" s="7"/>
      <x:c r="P504" s="7"/>
    </x:row>
    <x:row r="505" ht="15.75" customHeight="1">
      <x:c r="O505" s="7"/>
      <x:c r="P505" s="7"/>
    </x:row>
    <x:row r="506" ht="15.75" customHeight="1">
      <x:c r="O506" s="7"/>
      <x:c r="P506" s="7"/>
    </x:row>
    <x:row r="507" ht="15.75" customHeight="1">
      <x:c r="O507" s="7"/>
      <x:c r="P507" s="7"/>
    </x:row>
    <x:row r="508" ht="15.75" customHeight="1">
      <x:c r="O508" s="7"/>
      <x:c r="P508" s="7"/>
    </x:row>
    <x:row r="509" ht="15.75" customHeight="1">
      <x:c r="O509" s="7"/>
      <x:c r="P509" s="7"/>
    </x:row>
    <x:row r="510" ht="15.75" customHeight="1">
      <x:c r="O510" s="7"/>
      <x:c r="P510" s="7"/>
    </x:row>
    <x:row r="511" ht="15.75" customHeight="1">
      <x:c r="O511" s="7"/>
      <x:c r="P511" s="7"/>
    </x:row>
    <x:row r="512" ht="15.75" customHeight="1">
      <x:c r="O512" s="7"/>
      <x:c r="P512" s="7"/>
    </x:row>
    <x:row r="513" ht="15.75" customHeight="1">
      <x:c r="O513" s="7"/>
      <x:c r="P513" s="7"/>
    </x:row>
    <x:row r="514" ht="15.75" customHeight="1">
      <x:c r="O514" s="7"/>
      <x:c r="P514" s="7"/>
    </x:row>
    <x:row r="515" ht="15.75" customHeight="1">
      <x:c r="O515" s="7"/>
      <x:c r="P515" s="7"/>
    </x:row>
    <x:row r="516" ht="15.75" customHeight="1">
      <x:c r="O516" s="7"/>
      <x:c r="P516" s="7"/>
    </x:row>
    <x:row r="517" ht="15.75" customHeight="1">
      <x:c r="O517" s="7"/>
      <x:c r="P517" s="7"/>
    </x:row>
    <x:row r="518" ht="15.75" customHeight="1">
      <x:c r="O518" s="7"/>
      <x:c r="P518" s="7"/>
    </x:row>
    <x:row r="519" ht="15.75" customHeight="1">
      <x:c r="O519" s="7"/>
      <x:c r="P519" s="7"/>
    </x:row>
    <x:row r="520" ht="15.75" customHeight="1">
      <x:c r="O520" s="7"/>
      <x:c r="P520" s="7"/>
    </x:row>
    <x:row r="521" ht="15.75" customHeight="1">
      <x:c r="O521" s="7"/>
      <x:c r="P521" s="7"/>
    </x:row>
    <x:row r="522" ht="15.75" customHeight="1">
      <x:c r="O522" s="7"/>
      <x:c r="P522" s="7"/>
    </x:row>
    <x:row r="523" ht="15.75" customHeight="1">
      <x:c r="O523" s="7"/>
      <x:c r="P523" s="7"/>
    </x:row>
    <x:row r="524" ht="15.75" customHeight="1">
      <x:c r="O524" s="7"/>
      <x:c r="P524" s="7"/>
    </x:row>
    <x:row r="525" ht="15.75" customHeight="1">
      <x:c r="O525" s="7"/>
      <x:c r="P525" s="7"/>
    </x:row>
    <x:row r="526" ht="15.75" customHeight="1">
      <x:c r="O526" s="7"/>
      <x:c r="P526" s="7"/>
    </x:row>
    <x:row r="527" ht="15.75" customHeight="1">
      <x:c r="O527" s="7"/>
      <x:c r="P527" s="7"/>
    </x:row>
    <x:row r="528" ht="15.75" customHeight="1">
      <x:c r="O528" s="7"/>
      <x:c r="P528" s="7"/>
    </x:row>
    <x:row r="529" ht="15.75" customHeight="1">
      <x:c r="O529" s="7"/>
      <x:c r="P529" s="7"/>
    </x:row>
    <x:row r="530" ht="15.75" customHeight="1">
      <x:c r="O530" s="7"/>
      <x:c r="P530" s="7"/>
    </x:row>
    <x:row r="531" ht="15.75" customHeight="1">
      <x:c r="O531" s="7"/>
      <x:c r="P531" s="7"/>
    </x:row>
    <x:row r="532" ht="15.75" customHeight="1">
      <x:c r="O532" s="7"/>
      <x:c r="P532" s="7"/>
    </x:row>
    <x:row r="533" ht="15.75" customHeight="1">
      <x:c r="O533" s="7"/>
      <x:c r="P533" s="7"/>
    </x:row>
    <x:row r="534" ht="15.75" customHeight="1">
      <x:c r="O534" s="7"/>
      <x:c r="P534" s="7"/>
    </x:row>
    <x:row r="535" ht="15.75" customHeight="1">
      <x:c r="O535" s="7"/>
      <x:c r="P535" s="7"/>
    </x:row>
    <x:row r="536" ht="15.75" customHeight="1">
      <x:c r="O536" s="7"/>
      <x:c r="P536" s="7"/>
    </x:row>
    <x:row r="537" ht="15.75" customHeight="1">
      <x:c r="O537" s="7"/>
      <x:c r="P537" s="7"/>
    </x:row>
    <x:row r="538" ht="15.75" customHeight="1">
      <x:c r="O538" s="7"/>
      <x:c r="P538" s="7"/>
    </x:row>
    <x:row r="539" ht="15.75" customHeight="1">
      <x:c r="O539" s="7"/>
      <x:c r="P539" s="7"/>
    </x:row>
    <x:row r="540" ht="15.75" customHeight="1">
      <x:c r="O540" s="7"/>
      <x:c r="P540" s="7"/>
    </x:row>
    <x:row r="541" ht="15.75" customHeight="1">
      <x:c r="O541" s="7"/>
      <x:c r="P541" s="7"/>
    </x:row>
    <x:row r="542" ht="15.75" customHeight="1">
      <x:c r="O542" s="7"/>
      <x:c r="P542" s="7"/>
    </x:row>
    <x:row r="543" ht="15.75" customHeight="1">
      <x:c r="O543" s="7"/>
      <x:c r="P543" s="7"/>
    </x:row>
    <x:row r="544" ht="15.75" customHeight="1">
      <x:c r="O544" s="7"/>
      <x:c r="P544" s="7"/>
    </x:row>
    <x:row r="545" ht="15.75" customHeight="1">
      <x:c r="O545" s="7"/>
      <x:c r="P545" s="7"/>
    </x:row>
    <x:row r="546" ht="15.75" customHeight="1">
      <x:c r="O546" s="7"/>
      <x:c r="P546" s="7"/>
    </x:row>
    <x:row r="547" ht="15.75" customHeight="1">
      <x:c r="O547" s="7"/>
      <x:c r="P547" s="7"/>
    </x:row>
    <x:row r="548" ht="15.75" customHeight="1">
      <x:c r="O548" s="7"/>
      <x:c r="P548" s="7"/>
    </x:row>
    <x:row r="549" ht="15.75" customHeight="1">
      <x:c r="O549" s="7"/>
      <x:c r="P549" s="7"/>
    </x:row>
    <x:row r="550" ht="15.75" customHeight="1">
      <x:c r="O550" s="7"/>
      <x:c r="P550" s="7"/>
    </x:row>
    <x:row r="551" ht="15.75" customHeight="1">
      <x:c r="O551" s="7"/>
      <x:c r="P551" s="7"/>
    </x:row>
    <x:row r="552" ht="15.75" customHeight="1">
      <x:c r="O552" s="7"/>
      <x:c r="P552" s="7"/>
    </x:row>
    <x:row r="553" ht="15.75" customHeight="1">
      <x:c r="O553" s="7"/>
      <x:c r="P553" s="7"/>
    </x:row>
    <x:row r="554" ht="15.75" customHeight="1">
      <x:c r="O554" s="7"/>
      <x:c r="P554" s="7"/>
    </x:row>
    <x:row r="555" ht="15.75" customHeight="1">
      <x:c r="O555" s="7"/>
      <x:c r="P555" s="7"/>
    </x:row>
    <x:row r="556" ht="15.75" customHeight="1">
      <x:c r="O556" s="7"/>
      <x:c r="P556" s="7"/>
    </x:row>
    <x:row r="557" ht="15.75" customHeight="1">
      <x:c r="O557" s="7"/>
      <x:c r="P557" s="7"/>
    </x:row>
    <x:row r="558" ht="15.75" customHeight="1">
      <x:c r="O558" s="7"/>
      <x:c r="P558" s="7"/>
    </x:row>
    <x:row r="559" ht="15.75" customHeight="1">
      <x:c r="O559" s="7"/>
      <x:c r="P559" s="7"/>
    </x:row>
    <x:row r="560" ht="15.75" customHeight="1">
      <x:c r="O560" s="7"/>
      <x:c r="P560" s="7"/>
    </x:row>
    <x:row r="561" ht="15.75" customHeight="1">
      <x:c r="O561" s="7"/>
      <x:c r="P561" s="7"/>
    </x:row>
    <x:row r="562" ht="15.75" customHeight="1">
      <x:c r="O562" s="7"/>
      <x:c r="P562" s="7"/>
    </x:row>
    <x:row r="563" ht="15.75" customHeight="1">
      <x:c r="O563" s="7"/>
      <x:c r="P563" s="7"/>
    </x:row>
    <x:row r="564" ht="15.75" customHeight="1">
      <x:c r="O564" s="7"/>
      <x:c r="P564" s="7"/>
    </x:row>
    <x:row r="565" ht="15.75" customHeight="1">
      <x:c r="O565" s="7"/>
      <x:c r="P565" s="7"/>
    </x:row>
    <x:row r="566" ht="15.75" customHeight="1">
      <x:c r="O566" s="7"/>
      <x:c r="P566" s="7"/>
    </x:row>
    <x:row r="567" ht="15.75" customHeight="1">
      <x:c r="O567" s="7"/>
      <x:c r="P567" s="7"/>
    </x:row>
    <x:row r="568" ht="15.75" customHeight="1">
      <x:c r="O568" s="7"/>
      <x:c r="P568" s="7"/>
    </x:row>
    <x:row r="569" ht="15.75" customHeight="1">
      <x:c r="O569" s="7"/>
      <x:c r="P569" s="7"/>
    </x:row>
    <x:row r="570" ht="15.75" customHeight="1">
      <x:c r="O570" s="7"/>
      <x:c r="P570" s="7"/>
    </x:row>
    <x:row r="571" ht="15.75" customHeight="1">
      <x:c r="O571" s="7"/>
      <x:c r="P571" s="7"/>
    </x:row>
    <x:row r="572" ht="15.75" customHeight="1">
      <x:c r="O572" s="7"/>
      <x:c r="P572" s="7"/>
    </x:row>
    <x:row r="573" ht="15.75" customHeight="1">
      <x:c r="O573" s="7"/>
      <x:c r="P573" s="7"/>
    </x:row>
    <x:row r="574" ht="15.75" customHeight="1">
      <x:c r="O574" s="7"/>
      <x:c r="P574" s="7"/>
    </x:row>
    <x:row r="575" ht="15.75" customHeight="1">
      <x:c r="O575" s="7"/>
      <x:c r="P575" s="7"/>
    </x:row>
    <x:row r="576" ht="15.75" customHeight="1">
      <x:c r="O576" s="7"/>
      <x:c r="P576" s="7"/>
    </x:row>
    <x:row r="577" ht="15.75" customHeight="1">
      <x:c r="O577" s="7"/>
      <x:c r="P577" s="7"/>
    </x:row>
    <x:row r="578" ht="15.75" customHeight="1">
      <x:c r="O578" s="7"/>
      <x:c r="P578" s="7"/>
    </x:row>
    <x:row r="579" ht="15.75" customHeight="1">
      <x:c r="O579" s="7"/>
      <x:c r="P579" s="7"/>
    </x:row>
    <x:row r="580" ht="15.75" customHeight="1">
      <x:c r="O580" s="7"/>
      <x:c r="P580" s="7"/>
    </x:row>
    <x:row r="581" ht="15.75" customHeight="1">
      <x:c r="O581" s="7"/>
      <x:c r="P581" s="7"/>
    </x:row>
    <x:row r="582" ht="15.75" customHeight="1">
      <x:c r="O582" s="7"/>
      <x:c r="P582" s="7"/>
    </x:row>
    <x:row r="583" ht="15.75" customHeight="1">
      <x:c r="O583" s="7"/>
      <x:c r="P583" s="7"/>
    </x:row>
    <x:row r="584" ht="15.75" customHeight="1">
      <x:c r="O584" s="7"/>
      <x:c r="P584" s="7"/>
    </x:row>
    <x:row r="585" ht="15.75" customHeight="1">
      <x:c r="O585" s="7"/>
      <x:c r="P585" s="7"/>
    </x:row>
    <x:row r="586" ht="15.75" customHeight="1">
      <x:c r="O586" s="7"/>
      <x:c r="P586" s="7"/>
    </x:row>
    <x:row r="587" ht="15.75" customHeight="1">
      <x:c r="O587" s="7"/>
      <x:c r="P587" s="7"/>
    </x:row>
    <x:row r="588" ht="15.75" customHeight="1">
      <x:c r="O588" s="7"/>
      <x:c r="P588" s="7"/>
    </x:row>
    <x:row r="589" ht="15.75" customHeight="1">
      <x:c r="O589" s="7"/>
      <x:c r="P589" s="7"/>
    </x:row>
    <x:row r="590" ht="15.75" customHeight="1">
      <x:c r="O590" s="7"/>
      <x:c r="P590" s="7"/>
    </x:row>
    <x:row r="591" ht="15.75" customHeight="1">
      <x:c r="O591" s="7"/>
      <x:c r="P591" s="7"/>
    </x:row>
    <x:row r="592" ht="15.75" customHeight="1">
      <x:c r="O592" s="7"/>
      <x:c r="P592" s="7"/>
    </x:row>
    <x:row r="593" ht="15.75" customHeight="1">
      <x:c r="O593" s="7"/>
      <x:c r="P593" s="7"/>
    </x:row>
    <x:row r="594" ht="15.75" customHeight="1">
      <x:c r="O594" s="7"/>
      <x:c r="P594" s="7"/>
    </x:row>
    <x:row r="595" ht="15.75" customHeight="1">
      <x:c r="O595" s="7"/>
      <x:c r="P595" s="7"/>
    </x:row>
    <x:row r="596" ht="15.75" customHeight="1">
      <x:c r="O596" s="7"/>
      <x:c r="P596" s="7"/>
    </x:row>
    <x:row r="597" ht="15.75" customHeight="1">
      <x:c r="O597" s="7"/>
      <x:c r="P597" s="7"/>
    </x:row>
    <x:row r="598" ht="15.75" customHeight="1">
      <x:c r="O598" s="7"/>
      <x:c r="P598" s="7"/>
    </x:row>
    <x:row r="599" ht="15.75" customHeight="1">
      <x:c r="O599" s="7"/>
      <x:c r="P599" s="7"/>
    </x:row>
    <x:row r="600" ht="15.75" customHeight="1">
      <x:c r="O600" s="7"/>
      <x:c r="P600" s="7"/>
    </x:row>
    <x:row r="601" ht="15.75" customHeight="1">
      <x:c r="O601" s="7"/>
      <x:c r="P601" s="7"/>
    </x:row>
    <x:row r="602" ht="15.75" customHeight="1">
      <x:c r="O602" s="7"/>
      <x:c r="P602" s="7"/>
    </x:row>
    <x:row r="603" ht="15.75" customHeight="1">
      <x:c r="O603" s="7"/>
      <x:c r="P603" s="7"/>
    </x:row>
    <x:row r="604" ht="15.75" customHeight="1">
      <x:c r="O604" s="7"/>
      <x:c r="P604" s="7"/>
    </x:row>
    <x:row r="605" ht="15.75" customHeight="1">
      <x:c r="O605" s="7"/>
      <x:c r="P605" s="7"/>
    </x:row>
    <x:row r="606" ht="15.75" customHeight="1">
      <x:c r="O606" s="7"/>
      <x:c r="P606" s="7"/>
    </x:row>
    <x:row r="607" ht="15.75" customHeight="1">
      <x:c r="O607" s="7"/>
      <x:c r="P607" s="7"/>
    </x:row>
    <x:row r="608" ht="15.75" customHeight="1">
      <x:c r="O608" s="7"/>
      <x:c r="P608" s="7"/>
    </x:row>
    <x:row r="609" ht="15.75" customHeight="1">
      <x:c r="O609" s="7"/>
      <x:c r="P609" s="7"/>
    </x:row>
    <x:row r="610" ht="15.75" customHeight="1">
      <x:c r="O610" s="7"/>
      <x:c r="P610" s="7"/>
    </x:row>
    <x:row r="611" ht="15.75" customHeight="1">
      <x:c r="O611" s="7"/>
      <x:c r="P611" s="7"/>
    </x:row>
    <x:row r="612" ht="15.75" customHeight="1">
      <x:c r="O612" s="7"/>
      <x:c r="P612" s="7"/>
    </x:row>
    <x:row r="613" ht="15.75" customHeight="1">
      <x:c r="O613" s="7"/>
      <x:c r="P613" s="7"/>
    </x:row>
    <x:row r="614" ht="15.75" customHeight="1">
      <x:c r="O614" s="7"/>
      <x:c r="P614" s="7"/>
    </x:row>
    <x:row r="615" ht="15.75" customHeight="1">
      <x:c r="O615" s="7"/>
      <x:c r="P615" s="7"/>
    </x:row>
    <x:row r="616" ht="15.75" customHeight="1">
      <x:c r="O616" s="7"/>
      <x:c r="P616" s="7"/>
    </x:row>
    <x:row r="617" ht="15.75" customHeight="1">
      <x:c r="O617" s="7"/>
      <x:c r="P617" s="7"/>
    </x:row>
    <x:row r="618" ht="15.75" customHeight="1">
      <x:c r="O618" s="7"/>
      <x:c r="P618" s="7"/>
    </x:row>
    <x:row r="619" ht="15.75" customHeight="1">
      <x:c r="O619" s="7"/>
      <x:c r="P619" s="7"/>
    </x:row>
    <x:row r="620" ht="15.75" customHeight="1">
      <x:c r="O620" s="7"/>
      <x:c r="P620" s="7"/>
    </x:row>
    <x:row r="621" ht="15.75" customHeight="1">
      <x:c r="O621" s="7"/>
      <x:c r="P621" s="7"/>
    </x:row>
    <x:row r="622" ht="15.75" customHeight="1">
      <x:c r="O622" s="7"/>
      <x:c r="P622" s="7"/>
    </x:row>
    <x:row r="623" ht="15.75" customHeight="1">
      <x:c r="O623" s="7"/>
      <x:c r="P623" s="7"/>
    </x:row>
    <x:row r="624" ht="15.75" customHeight="1">
      <x:c r="O624" s="7"/>
      <x:c r="P624" s="7"/>
    </x:row>
    <x:row r="625" ht="15.75" customHeight="1">
      <x:c r="O625" s="7"/>
      <x:c r="P625" s="7"/>
    </x:row>
    <x:row r="626" ht="15.75" customHeight="1">
      <x:c r="O626" s="7"/>
      <x:c r="P626" s="7"/>
    </x:row>
    <x:row r="627" ht="15.75" customHeight="1">
      <x:c r="O627" s="7"/>
      <x:c r="P627" s="7"/>
    </x:row>
    <x:row r="628" ht="15.75" customHeight="1">
      <x:c r="O628" s="7"/>
      <x:c r="P628" s="7"/>
    </x:row>
    <x:row r="629" ht="15.75" customHeight="1">
      <x:c r="O629" s="7"/>
      <x:c r="P629" s="7"/>
    </x:row>
    <x:row r="630" ht="15.75" customHeight="1">
      <x:c r="O630" s="7"/>
      <x:c r="P630" s="7"/>
    </x:row>
    <x:row r="631" ht="15.75" customHeight="1">
      <x:c r="O631" s="7"/>
      <x:c r="P631" s="7"/>
    </x:row>
    <x:row r="632" ht="15.75" customHeight="1">
      <x:c r="O632" s="7"/>
      <x:c r="P632" s="7"/>
    </x:row>
    <x:row r="633" ht="15.75" customHeight="1">
      <x:c r="O633" s="7"/>
      <x:c r="P633" s="7"/>
    </x:row>
    <x:row r="634" ht="15.75" customHeight="1">
      <x:c r="O634" s="7"/>
      <x:c r="P634" s="7"/>
    </x:row>
    <x:row r="635" ht="15.75" customHeight="1">
      <x:c r="O635" s="7"/>
      <x:c r="P635" s="7"/>
    </x:row>
    <x:row r="636" ht="15.75" customHeight="1">
      <x:c r="O636" s="7"/>
      <x:c r="P636" s="7"/>
    </x:row>
    <x:row r="637" ht="15.75" customHeight="1">
      <x:c r="O637" s="7"/>
      <x:c r="P637" s="7"/>
    </x:row>
    <x:row r="638" ht="15.75" customHeight="1">
      <x:c r="O638" s="7"/>
      <x:c r="P638" s="7"/>
    </x:row>
    <x:row r="639" ht="15.75" customHeight="1">
      <x:c r="O639" s="7"/>
      <x:c r="P639" s="7"/>
    </x:row>
    <x:row r="640" ht="15.75" customHeight="1">
      <x:c r="O640" s="7"/>
      <x:c r="P640" s="7"/>
    </x:row>
    <x:row r="641" ht="15.75" customHeight="1">
      <x:c r="O641" s="7"/>
      <x:c r="P641" s="7"/>
    </x:row>
    <x:row r="642" ht="15.75" customHeight="1">
      <x:c r="O642" s="7"/>
      <x:c r="P642" s="7"/>
    </x:row>
    <x:row r="643" ht="15.75" customHeight="1">
      <x:c r="O643" s="7"/>
      <x:c r="P643" s="7"/>
    </x:row>
    <x:row r="644" ht="15.75" customHeight="1">
      <x:c r="O644" s="7"/>
      <x:c r="P644" s="7"/>
    </x:row>
    <x:row r="645" ht="15.75" customHeight="1">
      <x:c r="O645" s="7"/>
      <x:c r="P645" s="7"/>
    </x:row>
    <x:row r="646" ht="15.75" customHeight="1">
      <x:c r="O646" s="7"/>
      <x:c r="P646" s="7"/>
    </x:row>
    <x:row r="647" ht="15.75" customHeight="1">
      <x:c r="O647" s="7"/>
      <x:c r="P647" s="7"/>
    </x:row>
    <x:row r="648" ht="15.75" customHeight="1">
      <x:c r="O648" s="7"/>
      <x:c r="P648" s="7"/>
    </x:row>
    <x:row r="649" ht="15.75" customHeight="1">
      <x:c r="O649" s="7"/>
      <x:c r="P649" s="7"/>
    </x:row>
    <x:row r="650" ht="15.75" customHeight="1">
      <x:c r="O650" s="7"/>
      <x:c r="P650" s="7"/>
    </x:row>
    <x:row r="651" ht="15.75" customHeight="1">
      <x:c r="O651" s="7"/>
      <x:c r="P651" s="7"/>
    </x:row>
    <x:row r="652" ht="15.75" customHeight="1">
      <x:c r="O652" s="7"/>
      <x:c r="P652" s="7"/>
    </x:row>
    <x:row r="653" ht="15.75" customHeight="1">
      <x:c r="O653" s="7"/>
      <x:c r="P653" s="7"/>
    </x:row>
    <x:row r="654" ht="15.75" customHeight="1">
      <x:c r="O654" s="7"/>
      <x:c r="P654" s="7"/>
    </x:row>
    <x:row r="655" ht="15.75" customHeight="1">
      <x:c r="O655" s="7"/>
      <x:c r="P655" s="7"/>
    </x:row>
    <x:row r="656" ht="15.75" customHeight="1">
      <x:c r="O656" s="7"/>
      <x:c r="P656" s="7"/>
    </x:row>
    <x:row r="657" ht="15.75" customHeight="1">
      <x:c r="O657" s="7"/>
      <x:c r="P657" s="7"/>
    </x:row>
    <x:row r="658" ht="15.75" customHeight="1">
      <x:c r="O658" s="7"/>
      <x:c r="P658" s="7"/>
    </x:row>
    <x:row r="659" ht="15.75" customHeight="1">
      <x:c r="O659" s="7"/>
      <x:c r="P659" s="7"/>
    </x:row>
    <x:row r="660" ht="15.75" customHeight="1">
      <x:c r="O660" s="7"/>
      <x:c r="P660" s="7"/>
    </x:row>
    <x:row r="661" ht="15.75" customHeight="1">
      <x:c r="O661" s="7"/>
      <x:c r="P661" s="7"/>
    </x:row>
    <x:row r="662" ht="15.75" customHeight="1">
      <x:c r="O662" s="7"/>
      <x:c r="P662" s="7"/>
    </x:row>
    <x:row r="663" ht="15.75" customHeight="1">
      <x:c r="O663" s="7"/>
      <x:c r="P663" s="7"/>
    </x:row>
    <x:row r="664" ht="15.75" customHeight="1">
      <x:c r="O664" s="7"/>
      <x:c r="P664" s="7"/>
    </x:row>
    <x:row r="665" ht="15.75" customHeight="1">
      <x:c r="O665" s="7"/>
      <x:c r="P665" s="7"/>
    </x:row>
    <x:row r="666" ht="15.75" customHeight="1">
      <x:c r="O666" s="7"/>
      <x:c r="P666" s="7"/>
    </x:row>
    <x:row r="667" ht="15.75" customHeight="1">
      <x:c r="O667" s="7"/>
      <x:c r="P667" s="7"/>
    </x:row>
    <x:row r="668" ht="15.75" customHeight="1">
      <x:c r="O668" s="7"/>
      <x:c r="P668" s="7"/>
    </x:row>
    <x:row r="669" ht="15.75" customHeight="1">
      <x:c r="O669" s="7"/>
      <x:c r="P669" s="7"/>
    </x:row>
    <x:row r="670" ht="15.75" customHeight="1">
      <x:c r="O670" s="7"/>
      <x:c r="P670" s="7"/>
    </x:row>
    <x:row r="671" ht="15.75" customHeight="1">
      <x:c r="O671" s="7"/>
      <x:c r="P671" s="7"/>
    </x:row>
    <x:row r="672" ht="15.75" customHeight="1">
      <x:c r="O672" s="7"/>
      <x:c r="P672" s="7"/>
    </x:row>
    <x:row r="673" ht="15.75" customHeight="1">
      <x:c r="O673" s="7"/>
      <x:c r="P673" s="7"/>
    </x:row>
    <x:row r="674" ht="15.75" customHeight="1">
      <x:c r="O674" s="7"/>
      <x:c r="P674" s="7"/>
    </x:row>
    <x:row r="675" ht="15.75" customHeight="1">
      <x:c r="O675" s="7"/>
      <x:c r="P675" s="7"/>
    </x:row>
    <x:row r="676" ht="15.75" customHeight="1">
      <x:c r="O676" s="7"/>
      <x:c r="P676" s="7"/>
    </x:row>
    <x:row r="677" ht="15.75" customHeight="1">
      <x:c r="O677" s="7"/>
      <x:c r="P677" s="7"/>
    </x:row>
    <x:row r="678" ht="15.75" customHeight="1">
      <x:c r="O678" s="7"/>
      <x:c r="P678" s="7"/>
    </x:row>
    <x:row r="679" ht="15.75" customHeight="1">
      <x:c r="O679" s="7"/>
      <x:c r="P679" s="7"/>
    </x:row>
    <x:row r="680" ht="15.75" customHeight="1">
      <x:c r="O680" s="7"/>
      <x:c r="P680" s="7"/>
    </x:row>
    <x:row r="681" ht="15.75" customHeight="1">
      <x:c r="O681" s="7"/>
      <x:c r="P681" s="7"/>
    </x:row>
    <x:row r="682" ht="15.75" customHeight="1">
      <x:c r="O682" s="7"/>
      <x:c r="P682" s="7"/>
    </x:row>
    <x:row r="683" ht="15.75" customHeight="1">
      <x:c r="O683" s="7"/>
      <x:c r="P683" s="7"/>
    </x:row>
    <x:row r="684" ht="15.75" customHeight="1">
      <x:c r="O684" s="7"/>
      <x:c r="P684" s="7"/>
    </x:row>
    <x:row r="685" ht="15.75" customHeight="1">
      <x:c r="O685" s="7"/>
      <x:c r="P685" s="7"/>
    </x:row>
    <x:row r="686" ht="15.75" customHeight="1">
      <x:c r="O686" s="7"/>
      <x:c r="P686" s="7"/>
    </x:row>
    <x:row r="687" ht="15.75" customHeight="1">
      <x:c r="O687" s="7"/>
      <x:c r="P687" s="7"/>
    </x:row>
    <x:row r="688" ht="15.75" customHeight="1">
      <x:c r="O688" s="7"/>
      <x:c r="P688" s="7"/>
    </x:row>
    <x:row r="689" ht="15.75" customHeight="1">
      <x:c r="O689" s="7"/>
      <x:c r="P689" s="7"/>
    </x:row>
    <x:row r="690" ht="15.75" customHeight="1">
      <x:c r="O690" s="7"/>
      <x:c r="P690" s="7"/>
    </x:row>
    <x:row r="691" ht="15.75" customHeight="1">
      <x:c r="O691" s="7"/>
      <x:c r="P691" s="7"/>
    </x:row>
    <x:row r="692" ht="15.75" customHeight="1">
      <x:c r="O692" s="7"/>
      <x:c r="P692" s="7"/>
    </x:row>
    <x:row r="693" ht="15.75" customHeight="1">
      <x:c r="O693" s="7"/>
      <x:c r="P693" s="7"/>
    </x:row>
    <x:row r="694" ht="15.75" customHeight="1">
      <x:c r="O694" s="7"/>
      <x:c r="P694" s="7"/>
    </x:row>
    <x:row r="695" ht="15.75" customHeight="1">
      <x:c r="O695" s="7"/>
      <x:c r="P695" s="7"/>
    </x:row>
    <x:row r="696" ht="15.75" customHeight="1">
      <x:c r="O696" s="7"/>
      <x:c r="P696" s="7"/>
    </x:row>
    <x:row r="697" ht="15.75" customHeight="1">
      <x:c r="O697" s="7"/>
      <x:c r="P697" s="7"/>
    </x:row>
    <x:row r="698" ht="15.75" customHeight="1">
      <x:c r="O698" s="7"/>
      <x:c r="P698" s="7"/>
    </x:row>
    <x:row r="699" ht="15.75" customHeight="1">
      <x:c r="O699" s="7"/>
      <x:c r="P699" s="7"/>
    </x:row>
    <x:row r="700" ht="15.75" customHeight="1">
      <x:c r="O700" s="7"/>
      <x:c r="P700" s="7"/>
    </x:row>
    <x:row r="701" ht="15.75" customHeight="1">
      <x:c r="O701" s="7"/>
      <x:c r="P701" s="7"/>
    </x:row>
    <x:row r="702" ht="15.75" customHeight="1">
      <x:c r="O702" s="7"/>
      <x:c r="P702" s="7"/>
    </x:row>
    <x:row r="703" ht="15.75" customHeight="1">
      <x:c r="O703" s="7"/>
      <x:c r="P703" s="7"/>
    </x:row>
    <x:row r="704" ht="15.75" customHeight="1">
      <x:c r="O704" s="7"/>
      <x:c r="P704" s="7"/>
    </x:row>
    <x:row r="705" ht="15.75" customHeight="1">
      <x:c r="O705" s="7"/>
      <x:c r="P705" s="7"/>
    </x:row>
    <x:row r="706" ht="15.75" customHeight="1">
      <x:c r="O706" s="7"/>
      <x:c r="P706" s="7"/>
    </x:row>
    <x:row r="707" ht="15.75" customHeight="1">
      <x:c r="O707" s="7"/>
      <x:c r="P707" s="7"/>
    </x:row>
    <x:row r="708" ht="15.75" customHeight="1">
      <x:c r="O708" s="7"/>
      <x:c r="P708" s="7"/>
    </x:row>
    <x:row r="709" ht="15.75" customHeight="1">
      <x:c r="O709" s="7"/>
      <x:c r="P709" s="7"/>
    </x:row>
    <x:row r="710" ht="15.75" customHeight="1">
      <x:c r="O710" s="7"/>
      <x:c r="P710" s="7"/>
    </x:row>
    <x:row r="711" ht="15.75" customHeight="1">
      <x:c r="O711" s="7"/>
      <x:c r="P711" s="7"/>
    </x:row>
    <x:row r="712" ht="15.75" customHeight="1">
      <x:c r="O712" s="7"/>
      <x:c r="P712" s="7"/>
    </x:row>
    <x:row r="713" ht="15.75" customHeight="1">
      <x:c r="O713" s="7"/>
      <x:c r="P713" s="7"/>
    </x:row>
    <x:row r="714" ht="15.75" customHeight="1">
      <x:c r="O714" s="7"/>
      <x:c r="P714" s="7"/>
    </x:row>
    <x:row r="715" ht="15.75" customHeight="1">
      <x:c r="O715" s="7"/>
      <x:c r="P715" s="7"/>
    </x:row>
    <x:row r="716" ht="15.75" customHeight="1">
      <x:c r="O716" s="7"/>
      <x:c r="P716" s="7"/>
    </x:row>
    <x:row r="717" ht="15.75" customHeight="1">
      <x:c r="O717" s="7"/>
      <x:c r="P717" s="7"/>
    </x:row>
    <x:row r="718" ht="15.75" customHeight="1">
      <x:c r="O718" s="7"/>
      <x:c r="P718" s="7"/>
    </x:row>
    <x:row r="719" ht="15.75" customHeight="1">
      <x:c r="O719" s="7"/>
      <x:c r="P719" s="7"/>
    </x:row>
    <x:row r="720" ht="15.75" customHeight="1">
      <x:c r="O720" s="7"/>
      <x:c r="P720" s="7"/>
    </x:row>
    <x:row r="721" ht="15.75" customHeight="1">
      <x:c r="O721" s="7"/>
      <x:c r="P721" s="7"/>
    </x:row>
    <x:row r="722" ht="15.75" customHeight="1">
      <x:c r="O722" s="7"/>
      <x:c r="P722" s="7"/>
    </x:row>
    <x:row r="723" ht="15.75" customHeight="1">
      <x:c r="O723" s="7"/>
      <x:c r="P723" s="7"/>
    </x:row>
    <x:row r="724" ht="15.75" customHeight="1">
      <x:c r="O724" s="7"/>
      <x:c r="P724" s="7"/>
    </x:row>
    <x:row r="725" ht="15.75" customHeight="1">
      <x:c r="O725" s="7"/>
      <x:c r="P725" s="7"/>
    </x:row>
    <x:row r="726" ht="15.75" customHeight="1">
      <x:c r="O726" s="7"/>
      <x:c r="P726" s="7"/>
    </x:row>
    <x:row r="727" ht="15.75" customHeight="1">
      <x:c r="O727" s="7"/>
      <x:c r="P727" s="7"/>
    </x:row>
    <x:row r="728" ht="15.75" customHeight="1">
      <x:c r="O728" s="7"/>
      <x:c r="P728" s="7"/>
    </x:row>
    <x:row r="729" ht="15.75" customHeight="1">
      <x:c r="O729" s="7"/>
      <x:c r="P729" s="7"/>
    </x:row>
    <x:row r="730" ht="15.75" customHeight="1">
      <x:c r="O730" s="7"/>
      <x:c r="P730" s="7"/>
    </x:row>
    <x:row r="731" ht="15.75" customHeight="1">
      <x:c r="O731" s="7"/>
      <x:c r="P731" s="7"/>
    </x:row>
    <x:row r="732" ht="15.75" customHeight="1">
      <x:c r="O732" s="7"/>
      <x:c r="P732" s="7"/>
    </x:row>
    <x:row r="733" ht="15.75" customHeight="1">
      <x:c r="O733" s="7"/>
      <x:c r="P733" s="7"/>
    </x:row>
    <x:row r="734" ht="15.75" customHeight="1">
      <x:c r="O734" s="7"/>
      <x:c r="P734" s="7"/>
    </x:row>
    <x:row r="735" ht="15.75" customHeight="1">
      <x:c r="O735" s="7"/>
      <x:c r="P735" s="7"/>
    </x:row>
    <x:row r="736" ht="15.75" customHeight="1">
      <x:c r="O736" s="7"/>
      <x:c r="P736" s="7"/>
    </x:row>
    <x:row r="737" ht="15.75" customHeight="1">
      <x:c r="O737" s="7"/>
      <x:c r="P737" s="7"/>
    </x:row>
    <x:row r="738" ht="15.75" customHeight="1">
      <x:c r="O738" s="7"/>
      <x:c r="P738" s="7"/>
    </x:row>
    <x:row r="739" ht="15.75" customHeight="1">
      <x:c r="O739" s="7"/>
      <x:c r="P739" s="7"/>
    </x:row>
    <x:row r="740" ht="15.75" customHeight="1">
      <x:c r="O740" s="7"/>
      <x:c r="P740" s="7"/>
    </x:row>
    <x:row r="741" ht="15.75" customHeight="1">
      <x:c r="O741" s="7"/>
      <x:c r="P741" s="7"/>
    </x:row>
    <x:row r="742" ht="15.75" customHeight="1">
      <x:c r="O742" s="7"/>
      <x:c r="P742" s="7"/>
    </x:row>
    <x:row r="743" ht="15.75" customHeight="1">
      <x:c r="O743" s="7"/>
      <x:c r="P743" s="7"/>
    </x:row>
    <x:row r="744" ht="15.75" customHeight="1">
      <x:c r="O744" s="7"/>
      <x:c r="P744" s="7"/>
    </x:row>
    <x:row r="745" ht="15.75" customHeight="1">
      <x:c r="O745" s="7"/>
      <x:c r="P745" s="7"/>
    </x:row>
    <x:row r="746" ht="15.75" customHeight="1">
      <x:c r="O746" s="7"/>
      <x:c r="P746" s="7"/>
    </x:row>
    <x:row r="747" ht="15.75" customHeight="1">
      <x:c r="O747" s="7"/>
      <x:c r="P747" s="7"/>
    </x:row>
    <x:row r="748" ht="15.75" customHeight="1">
      <x:c r="O748" s="7"/>
      <x:c r="P748" s="7"/>
    </x:row>
    <x:row r="749" ht="15.75" customHeight="1">
      <x:c r="O749" s="7"/>
      <x:c r="P749" s="7"/>
    </x:row>
    <x:row r="750" ht="15.75" customHeight="1">
      <x:c r="O750" s="7"/>
      <x:c r="P750" s="7"/>
    </x:row>
    <x:row r="751" ht="15.75" customHeight="1">
      <x:c r="O751" s="7"/>
      <x:c r="P751" s="7"/>
    </x:row>
    <x:row r="752" ht="15.75" customHeight="1">
      <x:c r="O752" s="7"/>
      <x:c r="P752" s="7"/>
    </x:row>
    <x:row r="753" ht="15.75" customHeight="1">
      <x:c r="O753" s="7"/>
      <x:c r="P753" s="7"/>
    </x:row>
    <x:row r="754" ht="15.75" customHeight="1">
      <x:c r="O754" s="7"/>
      <x:c r="P754" s="7"/>
    </x:row>
    <x:row r="755" ht="15.75" customHeight="1">
      <x:c r="O755" s="7"/>
      <x:c r="P755" s="7"/>
    </x:row>
    <x:row r="756" ht="15.75" customHeight="1">
      <x:c r="O756" s="7"/>
      <x:c r="P756" s="7"/>
    </x:row>
    <x:row r="757" ht="15.75" customHeight="1">
      <x:c r="O757" s="7"/>
      <x:c r="P757" s="7"/>
    </x:row>
    <x:row r="758" ht="15.75" customHeight="1">
      <x:c r="O758" s="7"/>
      <x:c r="P758" s="7"/>
    </x:row>
    <x:row r="759" ht="15.75" customHeight="1">
      <x:c r="O759" s="7"/>
      <x:c r="P759" s="7"/>
    </x:row>
    <x:row r="760" ht="15.75" customHeight="1">
      <x:c r="O760" s="7"/>
      <x:c r="P760" s="7"/>
    </x:row>
    <x:row r="761" ht="15.75" customHeight="1">
      <x:c r="O761" s="7"/>
      <x:c r="P761" s="7"/>
    </x:row>
    <x:row r="762" ht="15.75" customHeight="1">
      <x:c r="O762" s="7"/>
      <x:c r="P762" s="7"/>
    </x:row>
    <x:row r="763" ht="15.75" customHeight="1">
      <x:c r="O763" s="7"/>
      <x:c r="P763" s="7"/>
    </x:row>
    <x:row r="764" ht="15.75" customHeight="1">
      <x:c r="O764" s="7"/>
      <x:c r="P764" s="7"/>
    </x:row>
    <x:row r="765" ht="15.75" customHeight="1">
      <x:c r="O765" s="7"/>
      <x:c r="P765" s="7"/>
    </x:row>
    <x:row r="766" ht="15.75" customHeight="1">
      <x:c r="O766" s="7"/>
      <x:c r="P766" s="7"/>
    </x:row>
    <x:row r="767" ht="15.75" customHeight="1">
      <x:c r="O767" s="7"/>
      <x:c r="P767" s="7"/>
    </x:row>
    <x:row r="768" ht="15.75" customHeight="1">
      <x:c r="O768" s="7"/>
      <x:c r="P768" s="7"/>
    </x:row>
    <x:row r="769" ht="15.75" customHeight="1">
      <x:c r="O769" s="7"/>
      <x:c r="P769" s="7"/>
    </x:row>
    <x:row r="770" ht="15.75" customHeight="1">
      <x:c r="O770" s="7"/>
      <x:c r="P770" s="7"/>
    </x:row>
    <x:row r="771" ht="15.75" customHeight="1">
      <x:c r="O771" s="7"/>
      <x:c r="P771" s="7"/>
    </x:row>
    <x:row r="772" ht="15.75" customHeight="1">
      <x:c r="O772" s="7"/>
      <x:c r="P772" s="7"/>
    </x:row>
    <x:row r="773" ht="15.75" customHeight="1">
      <x:c r="O773" s="7"/>
      <x:c r="P773" s="7"/>
    </x:row>
    <x:row r="774" ht="15.75" customHeight="1">
      <x:c r="O774" s="7"/>
      <x:c r="P774" s="7"/>
    </x:row>
    <x:row r="775" ht="15.75" customHeight="1">
      <x:c r="O775" s="7"/>
      <x:c r="P775" s="7"/>
    </x:row>
    <x:row r="776" ht="15.75" customHeight="1">
      <x:c r="O776" s="7"/>
      <x:c r="P776" s="7"/>
    </x:row>
    <x:row r="777" ht="15.75" customHeight="1">
      <x:c r="O777" s="7"/>
      <x:c r="P777" s="7"/>
    </x:row>
    <x:row r="778" ht="15.75" customHeight="1">
      <x:c r="O778" s="7"/>
      <x:c r="P778" s="7"/>
    </x:row>
    <x:row r="779" ht="15.75" customHeight="1">
      <x:c r="O779" s="7"/>
      <x:c r="P779" s="7"/>
    </x:row>
    <x:row r="780" ht="15.75" customHeight="1">
      <x:c r="O780" s="7"/>
      <x:c r="P780" s="7"/>
    </x:row>
    <x:row r="781" ht="15.75" customHeight="1">
      <x:c r="O781" s="7"/>
      <x:c r="P781" s="7"/>
    </x:row>
    <x:row r="782" ht="15.75" customHeight="1">
      <x:c r="O782" s="7"/>
      <x:c r="P782" s="7"/>
    </x:row>
    <x:row r="783" ht="15.75" customHeight="1">
      <x:c r="O783" s="7"/>
      <x:c r="P783" s="7"/>
    </x:row>
    <x:row r="784" ht="15.75" customHeight="1">
      <x:c r="O784" s="7"/>
      <x:c r="P784" s="7"/>
    </x:row>
    <x:row r="785" ht="15.75" customHeight="1">
      <x:c r="O785" s="7"/>
      <x:c r="P785" s="7"/>
    </x:row>
    <x:row r="786" ht="15.75" customHeight="1">
      <x:c r="O786" s="7"/>
      <x:c r="P786" s="7"/>
    </x:row>
    <x:row r="787" ht="15.75" customHeight="1">
      <x:c r="O787" s="7"/>
      <x:c r="P787" s="7"/>
    </x:row>
    <x:row r="788" ht="15.75" customHeight="1">
      <x:c r="O788" s="7"/>
      <x:c r="P788" s="7"/>
    </x:row>
    <x:row r="789" ht="15.75" customHeight="1">
      <x:c r="O789" s="7"/>
      <x:c r="P789" s="7"/>
    </x:row>
    <x:row r="790" ht="15.75" customHeight="1">
      <x:c r="O790" s="7"/>
      <x:c r="P790" s="7"/>
    </x:row>
    <x:row r="791" ht="15.75" customHeight="1">
      <x:c r="O791" s="7"/>
      <x:c r="P791" s="7"/>
    </x:row>
    <x:row r="792" ht="15.75" customHeight="1">
      <x:c r="O792" s="7"/>
      <x:c r="P792" s="7"/>
    </x:row>
    <x:row r="793" ht="15.75" customHeight="1">
      <x:c r="O793" s="7"/>
      <x:c r="P793" s="7"/>
    </x:row>
    <x:row r="794" ht="15.75" customHeight="1">
      <x:c r="O794" s="7"/>
      <x:c r="P794" s="7"/>
    </x:row>
    <x:row r="795" ht="15.75" customHeight="1">
      <x:c r="O795" s="7"/>
      <x:c r="P795" s="7"/>
    </x:row>
    <x:row r="796" ht="15.75" customHeight="1">
      <x:c r="O796" s="7"/>
      <x:c r="P796" s="7"/>
    </x:row>
    <x:row r="797" ht="15.75" customHeight="1">
      <x:c r="O797" s="7"/>
      <x:c r="P797" s="7"/>
    </x:row>
    <x:row r="798" ht="15.75" customHeight="1">
      <x:c r="O798" s="7"/>
      <x:c r="P798" s="7"/>
    </x:row>
    <x:row r="799" ht="15.75" customHeight="1">
      <x:c r="O799" s="7"/>
      <x:c r="P799" s="7"/>
    </x:row>
    <x:row r="800" ht="15.75" customHeight="1">
      <x:c r="O800" s="7"/>
      <x:c r="P800" s="7"/>
    </x:row>
    <x:row r="801" ht="15.75" customHeight="1">
      <x:c r="O801" s="7"/>
      <x:c r="P801" s="7"/>
    </x:row>
    <x:row r="802" ht="15.75" customHeight="1">
      <x:c r="O802" s="7"/>
      <x:c r="P802" s="7"/>
    </x:row>
    <x:row r="803" ht="15.75" customHeight="1">
      <x:c r="O803" s="7"/>
      <x:c r="P803" s="7"/>
    </x:row>
    <x:row r="804" ht="15.75" customHeight="1">
      <x:c r="O804" s="7"/>
      <x:c r="P804" s="7"/>
    </x:row>
    <x:row r="805" ht="15.75" customHeight="1">
      <x:c r="O805" s="7"/>
      <x:c r="P805" s="7"/>
    </x:row>
    <x:row r="806" ht="15.75" customHeight="1">
      <x:c r="O806" s="7"/>
      <x:c r="P806" s="7"/>
    </x:row>
    <x:row r="807" ht="15.75" customHeight="1">
      <x:c r="O807" s="7"/>
      <x:c r="P807" s="7"/>
    </x:row>
    <x:row r="808" ht="15.75" customHeight="1">
      <x:c r="O808" s="7"/>
      <x:c r="P808" s="7"/>
    </x:row>
    <x:row r="809" ht="15.75" customHeight="1">
      <x:c r="O809" s="7"/>
      <x:c r="P809" s="7"/>
    </x:row>
    <x:row r="810" ht="15.75" customHeight="1">
      <x:c r="O810" s="7"/>
      <x:c r="P810" s="7"/>
    </x:row>
    <x:row r="811" ht="15.75" customHeight="1">
      <x:c r="O811" s="7"/>
      <x:c r="P811" s="7"/>
    </x:row>
    <x:row r="812" ht="15.75" customHeight="1">
      <x:c r="O812" s="7"/>
      <x:c r="P812" s="7"/>
    </x:row>
    <x:row r="813" ht="15.75" customHeight="1">
      <x:c r="O813" s="7"/>
      <x:c r="P813" s="7"/>
    </x:row>
    <x:row r="814" ht="15.75" customHeight="1">
      <x:c r="O814" s="7"/>
      <x:c r="P814" s="7"/>
    </x:row>
    <x:row r="815" ht="15.75" customHeight="1">
      <x:c r="O815" s="7"/>
      <x:c r="P815" s="7"/>
    </x:row>
    <x:row r="816" ht="15.75" customHeight="1">
      <x:c r="O816" s="7"/>
      <x:c r="P816" s="7"/>
    </x:row>
    <x:row r="817" ht="15.75" customHeight="1">
      <x:c r="O817" s="7"/>
      <x:c r="P817" s="7"/>
    </x:row>
    <x:row r="818" ht="15.75" customHeight="1">
      <x:c r="O818" s="7"/>
      <x:c r="P818" s="7"/>
    </x:row>
    <x:row r="819" ht="15.75" customHeight="1">
      <x:c r="O819" s="7"/>
      <x:c r="P819" s="7"/>
    </x:row>
    <x:row r="820" ht="15.75" customHeight="1">
      <x:c r="O820" s="7"/>
      <x:c r="P820" s="7"/>
    </x:row>
    <x:row r="821" ht="15.75" customHeight="1">
      <x:c r="O821" s="7"/>
      <x:c r="P821" s="7"/>
    </x:row>
    <x:row r="822" ht="15.75" customHeight="1">
      <x:c r="O822" s="7"/>
      <x:c r="P822" s="7"/>
    </x:row>
    <x:row r="823" ht="15.75" customHeight="1">
      <x:c r="O823" s="7"/>
      <x:c r="P823" s="7"/>
    </x:row>
    <x:row r="824" ht="15.75" customHeight="1">
      <x:c r="O824" s="7"/>
      <x:c r="P824" s="7"/>
    </x:row>
    <x:row r="825" ht="15.75" customHeight="1">
      <x:c r="O825" s="7"/>
      <x:c r="P825" s="7"/>
    </x:row>
    <x:row r="826" ht="15.75" customHeight="1">
      <x:c r="O826" s="7"/>
      <x:c r="P826" s="7"/>
    </x:row>
    <x:row r="827" ht="15.75" customHeight="1">
      <x:c r="O827" s="7"/>
      <x:c r="P827" s="7"/>
    </x:row>
    <x:row r="828" ht="15.75" customHeight="1">
      <x:c r="O828" s="7"/>
      <x:c r="P828" s="7"/>
    </x:row>
    <x:row r="829" ht="15.75" customHeight="1">
      <x:c r="O829" s="7"/>
      <x:c r="P829" s="7"/>
    </x:row>
    <x:row r="830" ht="15.75" customHeight="1">
      <x:c r="O830" s="7"/>
      <x:c r="P830" s="7"/>
    </x:row>
    <x:row r="831" ht="15.75" customHeight="1">
      <x:c r="O831" s="7"/>
      <x:c r="P831" s="7"/>
    </x:row>
    <x:row r="832" ht="15.75" customHeight="1">
      <x:c r="O832" s="7"/>
      <x:c r="P832" s="7"/>
    </x:row>
    <x:row r="833" ht="15.75" customHeight="1">
      <x:c r="O833" s="7"/>
      <x:c r="P833" s="7"/>
    </x:row>
    <x:row r="834" ht="15.75" customHeight="1">
      <x:c r="O834" s="7"/>
      <x:c r="P834" s="7"/>
    </x:row>
    <x:row r="835" ht="15.75" customHeight="1">
      <x:c r="O835" s="7"/>
      <x:c r="P835" s="7"/>
    </x:row>
    <x:row r="836" ht="15.75" customHeight="1">
      <x:c r="O836" s="7"/>
      <x:c r="P836" s="7"/>
    </x:row>
    <x:row r="837" ht="15.75" customHeight="1">
      <x:c r="O837" s="7"/>
      <x:c r="P837" s="7"/>
    </x:row>
    <x:row r="838" ht="15.75" customHeight="1">
      <x:c r="O838" s="7"/>
      <x:c r="P838" s="7"/>
    </x:row>
    <x:row r="839" ht="15.75" customHeight="1">
      <x:c r="O839" s="7"/>
      <x:c r="P839" s="7"/>
    </x:row>
    <x:row r="840" ht="15.75" customHeight="1">
      <x:c r="O840" s="7"/>
      <x:c r="P840" s="7"/>
    </x:row>
    <x:row r="841" ht="15.75" customHeight="1">
      <x:c r="O841" s="7"/>
      <x:c r="P841" s="7"/>
    </x:row>
    <x:row r="842" ht="15.75" customHeight="1">
      <x:c r="O842" s="7"/>
      <x:c r="P842" s="7"/>
    </x:row>
    <x:row r="843" ht="15.75" customHeight="1">
      <x:c r="O843" s="7"/>
      <x:c r="P843" s="7"/>
    </x:row>
    <x:row r="844" ht="15.75" customHeight="1">
      <x:c r="O844" s="7"/>
      <x:c r="P844" s="7"/>
    </x:row>
    <x:row r="845" ht="15.75" customHeight="1">
      <x:c r="O845" s="7"/>
      <x:c r="P845" s="7"/>
    </x:row>
    <x:row r="846" ht="15.75" customHeight="1">
      <x:c r="O846" s="7"/>
      <x:c r="P846" s="7"/>
    </x:row>
    <x:row r="847" ht="15.75" customHeight="1">
      <x:c r="O847" s="7"/>
      <x:c r="P847" s="7"/>
    </x:row>
    <x:row r="848" ht="15.75" customHeight="1">
      <x:c r="O848" s="7"/>
      <x:c r="P848" s="7"/>
    </x:row>
    <x:row r="849" ht="15.75" customHeight="1">
      <x:c r="O849" s="7"/>
      <x:c r="P849" s="7"/>
    </x:row>
    <x:row r="850" ht="15.75" customHeight="1">
      <x:c r="O850" s="7"/>
      <x:c r="P850" s="7"/>
    </x:row>
    <x:row r="851" ht="15.75" customHeight="1">
      <x:c r="O851" s="7"/>
      <x:c r="P851" s="7"/>
    </x:row>
    <x:row r="852" ht="15.75" customHeight="1">
      <x:c r="O852" s="7"/>
      <x:c r="P852" s="7"/>
    </x:row>
    <x:row r="853" ht="15.75" customHeight="1">
      <x:c r="O853" s="7"/>
      <x:c r="P853" s="7"/>
    </x:row>
    <x:row r="854" ht="15.75" customHeight="1">
      <x:c r="O854" s="7"/>
      <x:c r="P854" s="7"/>
    </x:row>
    <x:row r="855" ht="15.75" customHeight="1">
      <x:c r="O855" s="7"/>
      <x:c r="P855" s="7"/>
    </x:row>
    <x:row r="856" ht="15.75" customHeight="1">
      <x:c r="O856" s="7"/>
      <x:c r="P856" s="7"/>
    </x:row>
    <x:row r="857" ht="15.75" customHeight="1">
      <x:c r="O857" s="7"/>
      <x:c r="P857" s="7"/>
    </x:row>
    <x:row r="858" ht="15.75" customHeight="1">
      <x:c r="O858" s="7"/>
      <x:c r="P858" s="7"/>
    </x:row>
    <x:row r="859" ht="15.75" customHeight="1">
      <x:c r="O859" s="7"/>
      <x:c r="P859" s="7"/>
    </x:row>
    <x:row r="860" ht="15.75" customHeight="1">
      <x:c r="O860" s="7"/>
      <x:c r="P860" s="7"/>
    </x:row>
    <x:row r="861" ht="15.75" customHeight="1">
      <x:c r="O861" s="7"/>
      <x:c r="P861" s="7"/>
    </x:row>
    <x:row r="862" ht="15.75" customHeight="1">
      <x:c r="O862" s="7"/>
      <x:c r="P862" s="7"/>
    </x:row>
    <x:row r="863" ht="15.75" customHeight="1">
      <x:c r="O863" s="7"/>
      <x:c r="P863" s="7"/>
    </x:row>
    <x:row r="864" ht="15.75" customHeight="1">
      <x:c r="O864" s="7"/>
      <x:c r="P864" s="7"/>
    </x:row>
    <x:row r="865" ht="15.75" customHeight="1">
      <x:c r="O865" s="7"/>
      <x:c r="P865" s="7"/>
    </x:row>
    <x:row r="866" ht="15.75" customHeight="1">
      <x:c r="O866" s="7"/>
      <x:c r="P866" s="7"/>
    </x:row>
    <x:row r="867" ht="15.75" customHeight="1">
      <x:c r="O867" s="7"/>
      <x:c r="P867" s="7"/>
    </x:row>
    <x:row r="868" ht="15.75" customHeight="1">
      <x:c r="O868" s="7"/>
      <x:c r="P868" s="7"/>
    </x:row>
    <x:row r="869" ht="15.75" customHeight="1">
      <x:c r="O869" s="7"/>
      <x:c r="P869" s="7"/>
    </x:row>
    <x:row r="870" ht="15.75" customHeight="1">
      <x:c r="O870" s="7"/>
      <x:c r="P870" s="7"/>
    </x:row>
    <x:row r="871" ht="15.75" customHeight="1">
      <x:c r="O871" s="7"/>
      <x:c r="P871" s="7"/>
    </x:row>
    <x:row r="872" ht="15.75" customHeight="1">
      <x:c r="O872" s="7"/>
      <x:c r="P872" s="7"/>
    </x:row>
    <x:row r="873" ht="15.75" customHeight="1">
      <x:c r="O873" s="7"/>
      <x:c r="P873" s="7"/>
    </x:row>
    <x:row r="874" ht="15.75" customHeight="1">
      <x:c r="O874" s="7"/>
      <x:c r="P874" s="7"/>
    </x:row>
    <x:row r="875" ht="15.75" customHeight="1">
      <x:c r="O875" s="7"/>
      <x:c r="P875" s="7"/>
    </x:row>
    <x:row r="876" ht="15.75" customHeight="1">
      <x:c r="O876" s="7"/>
      <x:c r="P876" s="7"/>
    </x:row>
    <x:row r="877" ht="15.75" customHeight="1">
      <x:c r="O877" s="7"/>
      <x:c r="P877" s="7"/>
    </x:row>
    <x:row r="878" ht="15.75" customHeight="1">
      <x:c r="O878" s="7"/>
      <x:c r="P878" s="7"/>
    </x:row>
    <x:row r="879" ht="15.75" customHeight="1">
      <x:c r="O879" s="7"/>
      <x:c r="P879" s="7"/>
    </x:row>
    <x:row r="880" ht="15.75" customHeight="1">
      <x:c r="O880" s="7"/>
      <x:c r="P880" s="7"/>
    </x:row>
    <x:row r="881" ht="15.75" customHeight="1">
      <x:c r="O881" s="7"/>
      <x:c r="P881" s="7"/>
    </x:row>
    <x:row r="882" ht="15.75" customHeight="1">
      <x:c r="O882" s="7"/>
      <x:c r="P882" s="7"/>
    </x:row>
    <x:row r="883" ht="15.75" customHeight="1">
      <x:c r="O883" s="7"/>
      <x:c r="P883" s="7"/>
    </x:row>
    <x:row r="884" ht="15.75" customHeight="1">
      <x:c r="O884" s="7"/>
      <x:c r="P884" s="7"/>
    </x:row>
    <x:row r="885" ht="15.75" customHeight="1">
      <x:c r="O885" s="7"/>
      <x:c r="P885" s="7"/>
    </x:row>
    <x:row r="886" ht="15.75" customHeight="1">
      <x:c r="O886" s="7"/>
      <x:c r="P886" s="7"/>
    </x:row>
    <x:row r="887" ht="15.75" customHeight="1">
      <x:c r="O887" s="7"/>
      <x:c r="P887" s="7"/>
    </x:row>
    <x:row r="888" ht="15.75" customHeight="1">
      <x:c r="O888" s="7"/>
      <x:c r="P888" s="7"/>
    </x:row>
    <x:row r="889" ht="15.75" customHeight="1">
      <x:c r="O889" s="7"/>
      <x:c r="P889" s="7"/>
    </x:row>
    <x:row r="890" ht="15.75" customHeight="1">
      <x:c r="O890" s="7"/>
      <x:c r="P890" s="7"/>
    </x:row>
    <x:row r="891" ht="15.75" customHeight="1">
      <x:c r="O891" s="7"/>
      <x:c r="P891" s="7"/>
    </x:row>
    <x:row r="892" ht="15.75" customHeight="1">
      <x:c r="O892" s="7"/>
      <x:c r="P892" s="7"/>
    </x:row>
    <x:row r="893" ht="15.75" customHeight="1">
      <x:c r="O893" s="7"/>
      <x:c r="P893" s="7"/>
    </x:row>
    <x:row r="894" ht="15.75" customHeight="1">
      <x:c r="O894" s="7"/>
      <x:c r="P894" s="7"/>
    </x:row>
    <x:row r="895" ht="15.75" customHeight="1">
      <x:c r="O895" s="7"/>
      <x:c r="P895" s="7"/>
    </x:row>
    <x:row r="896" ht="15.75" customHeight="1">
      <x:c r="O896" s="7"/>
      <x:c r="P896" s="7"/>
    </x:row>
    <x:row r="897" ht="15.75" customHeight="1">
      <x:c r="O897" s="7"/>
      <x:c r="P897" s="7"/>
    </x:row>
    <x:row r="898" ht="15.75" customHeight="1">
      <x:c r="O898" s="7"/>
      <x:c r="P898" s="7"/>
    </x:row>
    <x:row r="899" ht="15.75" customHeight="1">
      <x:c r="O899" s="7"/>
      <x:c r="P899" s="7"/>
    </x:row>
    <x:row r="900" ht="15.75" customHeight="1">
      <x:c r="O900" s="7"/>
      <x:c r="P900" s="7"/>
    </x:row>
    <x:row r="901" ht="15.75" customHeight="1">
      <x:c r="O901" s="7"/>
      <x:c r="P901" s="7"/>
    </x:row>
    <x:row r="902" ht="15.75" customHeight="1">
      <x:c r="O902" s="7"/>
      <x:c r="P902" s="7"/>
    </x:row>
    <x:row r="903" ht="15.75" customHeight="1">
      <x:c r="O903" s="7"/>
      <x:c r="P903" s="7"/>
    </x:row>
    <x:row r="904" ht="15.75" customHeight="1">
      <x:c r="O904" s="7"/>
      <x:c r="P904" s="7"/>
    </x:row>
    <x:row r="905" ht="15.75" customHeight="1">
      <x:c r="O905" s="7"/>
      <x:c r="P905" s="7"/>
    </x:row>
    <x:row r="906" ht="15.75" customHeight="1">
      <x:c r="O906" s="7"/>
      <x:c r="P906" s="7"/>
    </x:row>
    <x:row r="907" ht="15.75" customHeight="1">
      <x:c r="O907" s="7"/>
      <x:c r="P907" s="7"/>
    </x:row>
    <x:row r="908" ht="15.75" customHeight="1">
      <x:c r="O908" s="7"/>
      <x:c r="P908" s="7"/>
    </x:row>
    <x:row r="909" ht="15.75" customHeight="1">
      <x:c r="O909" s="7"/>
      <x:c r="P909" s="7"/>
    </x:row>
    <x:row r="910" ht="15.75" customHeight="1">
      <x:c r="O910" s="7"/>
      <x:c r="P910" s="7"/>
    </x:row>
    <x:row r="911" ht="15.75" customHeight="1">
      <x:c r="O911" s="7"/>
      <x:c r="P911" s="7"/>
    </x:row>
    <x:row r="912" ht="15.75" customHeight="1">
      <x:c r="O912" s="7"/>
      <x:c r="P912" s="7"/>
    </x:row>
    <x:row r="913" ht="15.75" customHeight="1">
      <x:c r="O913" s="7"/>
      <x:c r="P913" s="7"/>
    </x:row>
    <x:row r="914" ht="15.75" customHeight="1">
      <x:c r="O914" s="7"/>
      <x:c r="P914" s="7"/>
    </x:row>
    <x:row r="915" ht="15.75" customHeight="1">
      <x:c r="O915" s="7"/>
      <x:c r="P915" s="7"/>
    </x:row>
    <x:row r="916" ht="15.75" customHeight="1">
      <x:c r="O916" s="7"/>
      <x:c r="P916" s="7"/>
    </x:row>
    <x:row r="917" ht="15.75" customHeight="1">
      <x:c r="O917" s="7"/>
      <x:c r="P917" s="7"/>
    </x:row>
    <x:row r="918" ht="15.75" customHeight="1">
      <x:c r="O918" s="7"/>
      <x:c r="P918" s="7"/>
    </x:row>
    <x:row r="919" ht="15.75" customHeight="1">
      <x:c r="O919" s="7"/>
      <x:c r="P919" s="7"/>
    </x:row>
    <x:row r="920" ht="15.75" customHeight="1">
      <x:c r="O920" s="7"/>
      <x:c r="P920" s="7"/>
    </x:row>
    <x:row r="921" ht="15.75" customHeight="1">
      <x:c r="O921" s="7"/>
      <x:c r="P921" s="7"/>
    </x:row>
    <x:row r="922" ht="15.75" customHeight="1">
      <x:c r="O922" s="7"/>
      <x:c r="P922" s="7"/>
    </x:row>
    <x:row r="923" ht="15.75" customHeight="1">
      <x:c r="O923" s="7"/>
      <x:c r="P923" s="7"/>
    </x:row>
    <x:row r="924" ht="15.75" customHeight="1">
      <x:c r="O924" s="7"/>
      <x:c r="P924" s="7"/>
    </x:row>
    <x:row r="925" ht="15.75" customHeight="1">
      <x:c r="O925" s="7"/>
      <x:c r="P925" s="7"/>
    </x:row>
    <x:row r="926" ht="15.75" customHeight="1">
      <x:c r="O926" s="7"/>
      <x:c r="P926" s="7"/>
    </x:row>
    <x:row r="927" ht="15.75" customHeight="1">
      <x:c r="O927" s="7"/>
      <x:c r="P927" s="7"/>
    </x:row>
    <x:row r="928" ht="15.75" customHeight="1">
      <x:c r="O928" s="7"/>
      <x:c r="P928" s="7"/>
    </x:row>
    <x:row r="929" ht="15.75" customHeight="1">
      <x:c r="O929" s="7"/>
      <x:c r="P929" s="7"/>
    </x:row>
    <x:row r="930" ht="15.75" customHeight="1">
      <x:c r="O930" s="7"/>
      <x:c r="P930" s="7"/>
    </x:row>
    <x:row r="931" ht="15.75" customHeight="1">
      <x:c r="O931" s="7"/>
      <x:c r="P931" s="7"/>
    </x:row>
    <x:row r="932" ht="15.75" customHeight="1">
      <x:c r="O932" s="7"/>
      <x:c r="P932" s="7"/>
    </x:row>
    <x:row r="933" ht="15.75" customHeight="1">
      <x:c r="O933" s="7"/>
      <x:c r="P933" s="7"/>
    </x:row>
    <x:row r="934" ht="15.75" customHeight="1">
      <x:c r="O934" s="7"/>
      <x:c r="P934" s="7"/>
    </x:row>
    <x:row r="935" ht="15.75" customHeight="1">
      <x:c r="O935" s="7"/>
      <x:c r="P935" s="7"/>
    </x:row>
    <x:row r="936" ht="15.75" customHeight="1">
      <x:c r="O936" s="7"/>
      <x:c r="P936" s="7"/>
    </x:row>
    <x:row r="937" ht="15.75" customHeight="1">
      <x:c r="O937" s="7"/>
      <x:c r="P937" s="7"/>
    </x:row>
    <x:row r="938" ht="15.75" customHeight="1">
      <x:c r="O938" s="7"/>
      <x:c r="P938" s="7"/>
    </x:row>
    <x:row r="939" ht="15.75" customHeight="1">
      <x:c r="O939" s="7"/>
      <x:c r="P939" s="7"/>
    </x:row>
    <x:row r="940" ht="15.75" customHeight="1">
      <x:c r="O940" s="7"/>
      <x:c r="P940" s="7"/>
    </x:row>
    <x:row r="941" ht="15.75" customHeight="1">
      <x:c r="O941" s="7"/>
      <x:c r="P941" s="7"/>
    </x:row>
    <x:row r="942" ht="15.75" customHeight="1">
      <x:c r="O942" s="7"/>
      <x:c r="P942" s="7"/>
    </x:row>
    <x:row r="943" ht="15.75" customHeight="1">
      <x:c r="O943" s="7"/>
      <x:c r="P943" s="7"/>
    </x:row>
    <x:row r="944" ht="15.75" customHeight="1">
      <x:c r="O944" s="7"/>
      <x:c r="P944" s="7"/>
    </x:row>
    <x:row r="945" ht="15.75" customHeight="1">
      <x:c r="O945" s="7"/>
      <x:c r="P945" s="7"/>
    </x:row>
    <x:row r="946" ht="15.75" customHeight="1">
      <x:c r="O946" s="7"/>
      <x:c r="P946" s="7"/>
    </x:row>
    <x:row r="947" ht="15.75" customHeight="1">
      <x:c r="O947" s="7"/>
      <x:c r="P947" s="7"/>
    </x:row>
    <x:row r="948" ht="15.75" customHeight="1">
      <x:c r="O948" s="7"/>
      <x:c r="P948" s="7"/>
    </x:row>
    <x:row r="949" ht="15.75" customHeight="1">
      <x:c r="O949" s="7"/>
      <x:c r="P949" s="7"/>
    </x:row>
    <x:row r="950" ht="15.75" customHeight="1">
      <x:c r="O950" s="7"/>
      <x:c r="P950" s="7"/>
    </x:row>
    <x:row r="951" ht="15.75" customHeight="1">
      <x:c r="O951" s="7"/>
      <x:c r="P951" s="7"/>
    </x:row>
    <x:row r="952" ht="15.75" customHeight="1">
      <x:c r="O952" s="7"/>
      <x:c r="P952" s="7"/>
    </x:row>
    <x:row r="953" ht="15.75" customHeight="1">
      <x:c r="O953" s="7"/>
      <x:c r="P953" s="7"/>
    </x:row>
    <x:row r="954" ht="15.75" customHeight="1">
      <x:c r="O954" s="7"/>
      <x:c r="P954" s="7"/>
    </x:row>
    <x:row r="955" ht="15.75" customHeight="1">
      <x:c r="O955" s="7"/>
      <x:c r="P955" s="7"/>
    </x:row>
    <x:row r="956" ht="15.75" customHeight="1">
      <x:c r="O956" s="7"/>
      <x:c r="P956" s="7"/>
    </x:row>
    <x:row r="957" ht="15.75" customHeight="1">
      <x:c r="O957" s="7"/>
      <x:c r="P957" s="7"/>
    </x:row>
    <x:row r="958" ht="15.75" customHeight="1">
      <x:c r="O958" s="7"/>
      <x:c r="P958" s="7"/>
    </x:row>
    <x:row r="959" ht="15.75" customHeight="1">
      <x:c r="O959" s="7"/>
      <x:c r="P959" s="7"/>
    </x:row>
    <x:row r="960" ht="15.75" customHeight="1">
      <x:c r="O960" s="7"/>
      <x:c r="P960" s="7"/>
    </x:row>
    <x:row r="961" ht="15.75" customHeight="1">
      <x:c r="O961" s="7"/>
      <x:c r="P961" s="7"/>
    </x:row>
    <x:row r="962" ht="15.75" customHeight="1">
      <x:c r="O962" s="7"/>
      <x:c r="P962" s="7"/>
    </x:row>
    <x:row r="963" ht="15.75" customHeight="1">
      <x:c r="O963" s="7"/>
      <x:c r="P963" s="7"/>
    </x:row>
    <x:row r="964" ht="15.75" customHeight="1">
      <x:c r="O964" s="7"/>
      <x:c r="P964" s="7"/>
    </x:row>
    <x:row r="965" ht="15.75" customHeight="1">
      <x:c r="O965" s="7"/>
      <x:c r="P965" s="7"/>
    </x:row>
    <x:row r="966" ht="15.75" customHeight="1">
      <x:c r="O966" s="7"/>
      <x:c r="P966" s="7"/>
    </x:row>
    <x:row r="967" ht="15.75" customHeight="1">
      <x:c r="O967" s="7"/>
      <x:c r="P967" s="7"/>
    </x:row>
    <x:row r="968" ht="15.75" customHeight="1">
      <x:c r="O968" s="7"/>
      <x:c r="P968" s="7"/>
    </x:row>
    <x:row r="969" ht="15.75" customHeight="1">
      <x:c r="O969" s="7"/>
      <x:c r="P969" s="7"/>
    </x:row>
    <x:row r="970" ht="15.75" customHeight="1">
      <x:c r="O970" s="7"/>
      <x:c r="P970" s="7"/>
    </x:row>
    <x:row r="971" ht="15.75" customHeight="1">
      <x:c r="O971" s="7"/>
      <x:c r="P971" s="7"/>
    </x:row>
    <x:row r="972" ht="15.75" customHeight="1">
      <x:c r="O972" s="7"/>
      <x:c r="P972" s="7"/>
    </x:row>
    <x:row r="973" ht="15.75" customHeight="1">
      <x:c r="O973" s="7"/>
      <x:c r="P973" s="7"/>
    </x:row>
    <x:row r="974" ht="15.75" customHeight="1">
      <x:c r="O974" s="7"/>
      <x:c r="P974" s="7"/>
    </x:row>
    <x:row r="975" ht="15.75" customHeight="1">
      <x:c r="O975" s="7"/>
      <x:c r="P975" s="7"/>
    </x:row>
    <x:row r="976" ht="15.75" customHeight="1">
      <x:c r="O976" s="7"/>
      <x:c r="P976" s="7"/>
    </x:row>
    <x:row r="977" ht="15.75" customHeight="1">
      <x:c r="O977" s="7"/>
      <x:c r="P977" s="7"/>
    </x:row>
    <x:row r="978" ht="15.75" customHeight="1">
      <x:c r="O978" s="7"/>
      <x:c r="P978" s="7"/>
    </x:row>
    <x:row r="979" ht="15.75" customHeight="1">
      <x:c r="O979" s="7"/>
      <x:c r="P979" s="7"/>
    </x:row>
    <x:row r="980" ht="15.75" customHeight="1">
      <x:c r="O980" s="7"/>
      <x:c r="P980" s="7"/>
    </x:row>
    <x:row r="981" ht="15.75" customHeight="1">
      <x:c r="O981" s="7"/>
      <x:c r="P981" s="7"/>
    </x:row>
    <x:row r="982" ht="15.75" customHeight="1">
      <x:c r="O982" s="7"/>
      <x:c r="P982" s="7"/>
    </x:row>
    <x:row r="983" ht="15.75" customHeight="1">
      <x:c r="O983" s="7"/>
      <x:c r="P983" s="7"/>
    </x:row>
    <x:row r="984" ht="15.75" customHeight="1">
      <x:c r="O984" s="7"/>
      <x:c r="P984" s="7"/>
    </x:row>
    <x:row r="985" ht="15.75" customHeight="1">
      <x:c r="O985" s="7"/>
      <x:c r="P985" s="7"/>
    </x:row>
    <x:row r="986" ht="15.75" customHeight="1">
      <x:c r="O986" s="7"/>
      <x:c r="P986" s="7"/>
    </x:row>
    <x:row r="987" ht="15.75" customHeight="1">
      <x:c r="O987" s="7"/>
      <x:c r="P987" s="7"/>
    </x:row>
    <x:row r="988" ht="15.75" customHeight="1">
      <x:c r="O988" s="7"/>
      <x:c r="P988" s="7"/>
    </x:row>
    <x:row r="989" ht="15.75" customHeight="1">
      <x:c r="O989" s="7"/>
      <x:c r="P989" s="7"/>
    </x:row>
    <x:row r="990" ht="15.75" customHeight="1">
      <x:c r="O990" s="7"/>
      <x:c r="P990" s="7"/>
    </x:row>
    <x:row r="991" ht="15.75" customHeight="1">
      <x:c r="O991" s="7"/>
      <x:c r="P991" s="7"/>
    </x:row>
    <x:row r="992" ht="15.75" customHeight="1">
      <x:c r="O992" s="7"/>
      <x:c r="P992" s="7"/>
    </x:row>
    <x:row r="993" ht="15.75" customHeight="1">
      <x:c r="O993" s="7"/>
      <x:c r="P993" s="7"/>
    </x:row>
    <x:row r="994" ht="15.75" customHeight="1">
      <x:c r="O994" s="7"/>
      <x:c r="P994" s="7"/>
    </x:row>
    <x:row r="995" ht="15.75" customHeight="1">
      <x:c r="O995" s="7"/>
      <x:c r="P995" s="7"/>
    </x:row>
    <x:row r="996" ht="15.75" customHeight="1">
      <x:c r="O996" s="7"/>
      <x:c r="P996" s="7"/>
    </x:row>
    <x:row r="997" ht="15.75" customHeight="1">
      <x:c r="O997" s="7"/>
      <x:c r="P997" s="7"/>
    </x:row>
    <x:row r="998" ht="15.75" customHeight="1">
      <x:c r="O998" s="7"/>
      <x:c r="P998" s="7"/>
    </x:row>
    <x:row r="999" ht="15.75" customHeight="1">
      <x:c r="O999" s="7"/>
      <x:c r="P999" s="7"/>
    </x:row>
    <x:row r="1000" ht="15.75" customHeight="1">
      <x:c r="O1000" s="7"/>
      <x:c r="P1000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52.709999084472656" customWidth="1"/>
    <x:col min="2" max="26" width="8.710000038146973" customWidth="1"/>
  </x:cols>
  <x:sheetData>
    <x:row r="1">
      <x:c r="A1" s="9" t="s">
        <x:v>38</x:v>
      </x:c>
    </x:row>
    <x:row r="2">
      <x:c r="A2" s="10" t="s">
        <x:v>39</x:v>
      </x:c>
    </x:row>
    <x:row r="3">
      <x:c r="A3" s="10" t="s">
        <x:v>40</x:v>
      </x:c>
    </x:row>
    <x:row r="4">
      <x:c r="A4" s="10" t="s">
        <x:v>41</x:v>
      </x:c>
    </x:row>
    <x:row r="5">
      <x:c r="A5" s="10" t="s">
        <x:v>42</x:v>
      </x:c>
    </x:row>
    <x:row r="6">
      <x:c r="A6" s="10" t="s">
        <x:v>43</x:v>
      </x:c>
    </x:row>
    <x:row r="7">
      <x:c r="A7" s="10" t="s">
        <x:v>44</x:v>
      </x:c>
    </x:row>
    <x:row r="8">
      <x:c r="A8" s="10" t="s">
        <x:v>45</x:v>
      </x:c>
    </x:row>
    <x:row r="18" ht="15.75" customHeight="1"/>
    <x:row r="19" ht="15.75" customHeight="1"/>
    <x:row r="20" ht="15.75" customHeight="1"/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0.859999656677246" customWidth="1"/>
    <x:col min="2" max="2" width="8.710000038146973" customWidth="1"/>
    <x:col min="3" max="3" width="14.289999961853027" customWidth="1"/>
    <x:col min="4" max="26" width="8.710000038146973" customWidth="1"/>
  </x:cols>
  <x:sheetData>
    <x:row r="1">
      <x:c r="A1" s="5" t="s">
        <x:v>46</x:v>
      </x:c>
      <x:c r="B1" s="5" t="s">
        <x:v>47</x:v>
      </x:c>
      <x:c r="C1" s="5" t="s">
        <x:v>5</x:v>
      </x:c>
      <x:c r="D1" s="5" t="s">
        <x:v>48</x:v>
      </x:c>
      <x:c r="E1" s="5" t="s">
        <x:v>49</x:v>
      </x:c>
      <x:c r="F1" s="5" t="s">
        <x:v>13</x:v>
      </x:c>
      <x:c r="G1" s="5" t="s">
        <x:v>16</x:v>
      </x:c>
      <x:c r="H1" s="5" t="s">
        <x:v>50</x:v>
      </x:c>
      <x:c r="I1" s="5" t="s">
        <x:v>14</x:v>
      </x:c>
      <x:c r="J1" s="5" t="s">
        <x:v>51</x:v>
      </x:c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</x:row>
    <x:row r="2">
      <x:c r="A2" s="11">
        <x:v>45895.0</x:v>
      </x:c>
      <x:c r="B2" s="2" t="s">
        <x:v>52</x:v>
      </x:c>
      <x:c r="C2" s="2" t="s">
        <x:v>29</x:v>
      </x:c>
      <x:c r="D2" s="2">
        <x:v>1.0</x:v>
      </x:c>
      <x:c r="E2" s="2">
        <x:v>34.99</x:v>
      </x:c>
      <x:c r="F2" s="2">
        <x:v>1.6</x:v>
      </x:c>
      <x:c r="G2" s="2">
        <x:v>12.99</x:v>
      </x:c>
      <x:c r="H2" s="2">
        <x:v>3.07</x:v>
      </x:c>
      <x:c r="I2" s="2">
        <x:v>0.0</x:v>
      </x:c>
      <x:c r="J2" s="2" t="s">
        <x:v>53</x:v>
      </x:c>
    </x:row>
    <x:row r="3">
      <x:c r="A3" s="11">
        <x:v>45889.0</x:v>
      </x:c>
      <x:c r="B3" s="2" t="s">
        <x:v>54</x:v>
      </x:c>
      <x:c r="C3" s="2" t="s">
        <x:v>28</x:v>
      </x:c>
      <x:c r="D3" s="2">
        <x:v>2.0</x:v>
      </x:c>
      <x:c r="E3" s="2">
        <x:v>69.98</x:v>
      </x:c>
      <x:c r="F3" s="2">
        <x:v>4.0</x:v>
      </x:c>
      <x:c r="G3" s="2">
        <x:v>6.99</x:v>
      </x:c>
      <x:c r="H3" s="2">
        <x:v>4.28</x:v>
      </x:c>
      <x:c r="I3" s="2">
        <x:v>17.5</x:v>
      </x:c>
      <x:c r="J3" s="2" t="s">
        <x:v>53</x:v>
      </x:c>
    </x:row>
    <x:row r="4">
      <x:c r="A4" s="11">
        <x:v>45895.0</x:v>
      </x:c>
      <x:c r="B4" s="2" t="s">
        <x:v>55</x:v>
      </x:c>
      <x:c r="C4" s="2" t="s">
        <x:v>29</x:v>
      </x:c>
      <x:c r="D4" s="2">
        <x:v>2.0</x:v>
      </x:c>
      <x:c r="E4" s="2">
        <x:v>69.98</x:v>
      </x:c>
      <x:c r="F4" s="2">
        <x:v>0.0</x:v>
      </x:c>
      <x:c r="G4" s="2">
        <x:v>7.99</x:v>
      </x:c>
      <x:c r="H4" s="2">
        <x:v>6.8</x:v>
      </x:c>
      <x:c r="I4" s="2">
        <x:v>0.0</x:v>
      </x:c>
      <x:c r="J4" s="2" t="s">
        <x:v>56</x:v>
      </x:c>
    </x:row>
    <x:row r="5">
      <x:c r="A5" s="11">
        <x:v>45886.0</x:v>
      </x:c>
      <x:c r="B5" s="2" t="s">
        <x:v>57</x:v>
      </x:c>
      <x:c r="C5" s="2" t="s">
        <x:v>31</x:v>
      </x:c>
      <x:c r="D5" s="2">
        <x:v>1.0</x:v>
      </x:c>
      <x:c r="E5" s="2">
        <x:v>29.99</x:v>
      </x:c>
      <x:c r="F5" s="2">
        <x:v>1.6</x:v>
      </x:c>
      <x:c r="G5" s="2">
        <x:v>4.99</x:v>
      </x:c>
      <x:c r="H5" s="2">
        <x:v>2.4</x:v>
      </x:c>
      <x:c r="I5" s="2">
        <x:v>15.0</x:v>
      </x:c>
      <x:c r="J5" s="2" t="s">
        <x:v>56</x:v>
      </x:c>
    </x:row>
    <x:row r="6">
      <x:c r="A6" s="11">
        <x:v>45897.0</x:v>
      </x:c>
      <x:c r="B6" s="2" t="s">
        <x:v>58</x:v>
      </x:c>
      <x:c r="C6" s="2" t="s">
        <x:v>36</x:v>
      </x:c>
      <x:c r="D6" s="2">
        <x:v>2.0</x:v>
      </x:c>
      <x:c r="E6" s="2">
        <x:v>69.98</x:v>
      </x:c>
      <x:c r="F6" s="2">
        <x:v>0.0</x:v>
      </x:c>
      <x:c r="G6" s="2">
        <x:v>9.99</x:v>
      </x:c>
      <x:c r="H6" s="2">
        <x:v>5.65</x:v>
      </x:c>
      <x:c r="I6" s="2">
        <x:v>0.0</x:v>
      </x:c>
      <x:c r="J6" s="2" t="s">
        <x:v>56</x:v>
      </x:c>
    </x:row>
    <x:row r="7">
      <x:c r="A7" s="11">
        <x:v>45892.0</x:v>
      </x:c>
      <x:c r="B7" s="2" t="s">
        <x:v>59</x:v>
      </x:c>
      <x:c r="C7" s="2" t="s">
        <x:v>29</x:v>
      </x:c>
      <x:c r="D7" s="2">
        <x:v>2.0</x:v>
      </x:c>
      <x:c r="E7" s="2">
        <x:v>69.98</x:v>
      </x:c>
      <x:c r="F7" s="2">
        <x:v>0.0</x:v>
      </x:c>
      <x:c r="G7" s="2">
        <x:v>4.99</x:v>
      </x:c>
      <x:c r="H7" s="2">
        <x:v>6.48</x:v>
      </x:c>
      <x:c r="I7" s="2">
        <x:v>0.0</x:v>
      </x:c>
      <x:c r="J7" s="2" t="s">
        <x:v>53</x:v>
      </x:c>
    </x:row>
    <x:row r="8">
      <x:c r="A8" s="11">
        <x:v>45892.0</x:v>
      </x:c>
      <x:c r="B8" s="2" t="s">
        <x:v>60</x:v>
      </x:c>
      <x:c r="C8" s="2" t="s">
        <x:v>36</x:v>
      </x:c>
      <x:c r="D8" s="2">
        <x:v>2.0</x:v>
      </x:c>
      <x:c r="E8" s="2">
        <x:v>69.98</x:v>
      </x:c>
      <x:c r="F8" s="2">
        <x:v>4.0</x:v>
      </x:c>
      <x:c r="G8" s="2">
        <x:v>6.99</x:v>
      </x:c>
      <x:c r="H8" s="2">
        <x:v>4.36</x:v>
      </x:c>
      <x:c r="I8" s="2">
        <x:v>0.0</x:v>
      </x:c>
      <x:c r="J8" s="2" t="s">
        <x:v>53</x:v>
      </x:c>
    </x:row>
    <x:row r="9">
      <x:c r="A9" s="11">
        <x:v>45903.0</x:v>
      </x:c>
      <x:c r="B9" s="2" t="s">
        <x:v>61</x:v>
      </x:c>
      <x:c r="C9" s="2" t="s">
        <x:v>27</x:v>
      </x:c>
      <x:c r="D9" s="2">
        <x:v>3.0</x:v>
      </x:c>
      <x:c r="E9" s="2">
        <x:v>89.97</x:v>
      </x:c>
      <x:c r="F9" s="2">
        <x:v>0.0</x:v>
      </x:c>
      <x:c r="G9" s="2">
        <x:v>9.99</x:v>
      </x:c>
      <x:c r="H9" s="2">
        <x:v>7.16</x:v>
      </x:c>
      <x:c r="I9" s="2">
        <x:v>0.0</x:v>
      </x:c>
      <x:c r="J9" s="2" t="s">
        <x:v>62</x:v>
      </x:c>
    </x:row>
    <x:row r="10">
      <x:c r="A10" s="11">
        <x:v>45889.0</x:v>
      </x:c>
      <x:c r="B10" s="2" t="s">
        <x:v>63</x:v>
      </x:c>
      <x:c r="C10" s="2" t="s">
        <x:v>27</x:v>
      </x:c>
      <x:c r="D10" s="2">
        <x:v>3.0</x:v>
      </x:c>
      <x:c r="E10" s="2">
        <x:v>119.97</x:v>
      </x:c>
      <x:c r="F10" s="2">
        <x:v>4.0</x:v>
      </x:c>
      <x:c r="G10" s="2">
        <x:v>12.99</x:v>
      </x:c>
      <x:c r="H10" s="2">
        <x:v>7.16</x:v>
      </x:c>
      <x:c r="I10" s="2">
        <x:v>0.0</x:v>
      </x:c>
      <x:c r="J10" s="2" t="s">
        <x:v>62</x:v>
      </x:c>
    </x:row>
    <x:row r="11">
      <x:c r="A11" s="11">
        <x:v>45900.0</x:v>
      </x:c>
      <x:c r="B11" s="2" t="s">
        <x:v>64</x:v>
      </x:c>
      <x:c r="C11" s="2" t="s">
        <x:v>29</x:v>
      </x:c>
      <x:c r="D11" s="2">
        <x:v>3.0</x:v>
      </x:c>
      <x:c r="E11" s="2">
        <x:v>74.97</x:v>
      </x:c>
      <x:c r="F11" s="2">
        <x:v>2.4</x:v>
      </x:c>
      <x:c r="G11" s="2">
        <x:v>9.99</x:v>
      </x:c>
      <x:c r="H11" s="2">
        <x:v>5.76</x:v>
      </x:c>
      <x:c r="I11" s="2">
        <x:v>0.0</x:v>
      </x:c>
      <x:c r="J11" s="2" t="s">
        <x:v>56</x:v>
      </x:c>
    </x:row>
    <x:row r="12">
      <x:c r="A12" s="11">
        <x:v>45884.0</x:v>
      </x:c>
      <x:c r="B12" s="2" t="s">
        <x:v>65</x:v>
      </x:c>
      <x:c r="C12" s="2" t="s">
        <x:v>36</x:v>
      </x:c>
      <x:c r="D12" s="2">
        <x:v>2.0</x:v>
      </x:c>
      <x:c r="E12" s="2">
        <x:v>49.98</x:v>
      </x:c>
      <x:c r="F12" s="2">
        <x:v>1.6</x:v>
      </x:c>
      <x:c r="G12" s="2">
        <x:v>9.99</x:v>
      </x:c>
      <x:c r="H12" s="2">
        <x:v>3.38</x:v>
      </x:c>
      <x:c r="I12" s="2">
        <x:v>0.0</x:v>
      </x:c>
      <x:c r="J12" s="2" t="s">
        <x:v>56</x:v>
      </x:c>
    </x:row>
    <x:row r="13">
      <x:c r="A13" s="11">
        <x:v>45903.0</x:v>
      </x:c>
      <x:c r="B13" s="2" t="s">
        <x:v>66</x:v>
      </x:c>
      <x:c r="C13" s="2" t="s">
        <x:v>35</x:v>
      </x:c>
      <x:c r="D13" s="2">
        <x:v>2.0</x:v>
      </x:c>
      <x:c r="E13" s="2">
        <x:v>49.98</x:v>
      </x:c>
      <x:c r="F13" s="2">
        <x:v>0.0</x:v>
      </x:c>
      <x:c r="G13" s="2">
        <x:v>0.0</x:v>
      </x:c>
      <x:c r="H13" s="2">
        <x:v>4.55</x:v>
      </x:c>
      <x:c r="I13" s="2">
        <x:v>34.99</x:v>
      </x:c>
      <x:c r="J13" s="2" t="s">
        <x:v>53</x:v>
      </x:c>
    </x:row>
    <x:row r="14">
      <x:c r="A14" s="11">
        <x:v>45906.0</x:v>
      </x:c>
      <x:c r="B14" s="2" t="s">
        <x:v>67</x:v>
      </x:c>
      <x:c r="C14" s="2" t="s">
        <x:v>36</x:v>
      </x:c>
      <x:c r="D14" s="2">
        <x:v>1.0</x:v>
      </x:c>
      <x:c r="E14" s="2">
        <x:v>34.99</x:v>
      </x:c>
      <x:c r="F14" s="2">
        <x:v>1.6</x:v>
      </x:c>
      <x:c r="G14" s="2">
        <x:v>12.99</x:v>
      </x:c>
      <x:c r="H14" s="2">
        <x:v>2.12</x:v>
      </x:c>
      <x:c r="I14" s="2">
        <x:v>0.0</x:v>
      </x:c>
      <x:c r="J14" s="2" t="s">
        <x:v>56</x:v>
      </x:c>
    </x:row>
    <x:row r="15">
      <x:c r="A15" s="11">
        <x:v>45896.0</x:v>
      </x:c>
      <x:c r="B15" s="2" t="s">
        <x:v>68</x:v>
      </x:c>
      <x:c r="C15" s="2" t="s">
        <x:v>31</x:v>
      </x:c>
      <x:c r="D15" s="2">
        <x:v>2.0</x:v>
      </x:c>
      <x:c r="E15" s="2">
        <x:v>89.98</x:v>
      </x:c>
      <x:c r="F15" s="2">
        <x:v>1.6</x:v>
      </x:c>
      <x:c r="G15" s="2">
        <x:v>12.99</x:v>
      </x:c>
      <x:c r="H15" s="2">
        <x:v>7.65</x:v>
      </x:c>
      <x:c r="I15" s="2">
        <x:v>0.0</x:v>
      </x:c>
      <x:c r="J15" s="2" t="s">
        <x:v>53</x:v>
      </x:c>
    </x:row>
    <x:row r="16">
      <x:c r="A16" s="11">
        <x:v>45906.0</x:v>
      </x:c>
      <x:c r="B16" s="2" t="s">
        <x:v>69</x:v>
      </x:c>
      <x:c r="C16" s="2" t="s">
        <x:v>33</x:v>
      </x:c>
      <x:c r="D16" s="2">
        <x:v>3.0</x:v>
      </x:c>
      <x:c r="E16" s="2">
        <x:v>104.97</x:v>
      </x:c>
      <x:c r="F16" s="2">
        <x:v>1.6</x:v>
      </x:c>
      <x:c r="G16" s="2">
        <x:v>0.0</x:v>
      </x:c>
      <x:c r="H16" s="2">
        <x:v>7.65</x:v>
      </x:c>
      <x:c r="I16" s="2">
        <x:v>0.0</x:v>
      </x:c>
      <x:c r="J16" s="2" t="s">
        <x:v>62</x:v>
      </x:c>
    </x:row>
    <x:row r="17">
      <x:c r="A17" s="11">
        <x:v>45900.0</x:v>
      </x:c>
      <x:c r="B17" s="2" t="s">
        <x:v>70</x:v>
      </x:c>
      <x:c r="C17" s="2" t="s">
        <x:v>36</x:v>
      </x:c>
      <x:c r="D17" s="2">
        <x:v>1.0</x:v>
      </x:c>
      <x:c r="E17" s="2">
        <x:v>24.99</x:v>
      </x:c>
      <x:c r="F17" s="2">
        <x:v>1.6</x:v>
      </x:c>
      <x:c r="G17" s="2">
        <x:v>12.99</x:v>
      </x:c>
      <x:c r="H17" s="2">
        <x:v>1.33</x:v>
      </x:c>
      <x:c r="I17" s="2">
        <x:v>0.0</x:v>
      </x:c>
      <x:c r="J17" s="2" t="s">
        <x:v>53</x:v>
      </x:c>
    </x:row>
    <x:row r="18">
      <x:c r="A18" s="11">
        <x:v>45897.0</x:v>
      </x:c>
      <x:c r="B18" s="2" t="s">
        <x:v>71</x:v>
      </x:c>
      <x:c r="C18" s="2" t="s">
        <x:v>31</x:v>
      </x:c>
      <x:c r="D18" s="2">
        <x:v>1.0</x:v>
      </x:c>
      <x:c r="E18" s="2">
        <x:v>39.99</x:v>
      </x:c>
      <x:c r="F18" s="2">
        <x:v>4.0</x:v>
      </x:c>
      <x:c r="G18" s="2">
        <x:v>6.99</x:v>
      </x:c>
      <x:c r="H18" s="2">
        <x:v>3.55</x:v>
      </x:c>
      <x:c r="I18" s="2">
        <x:v>0.0</x:v>
      </x:c>
      <x:c r="J18" s="2" t="s">
        <x:v>53</x:v>
      </x:c>
    </x:row>
    <x:row r="19">
      <x:c r="A19" s="11">
        <x:v>45899.0</x:v>
      </x:c>
      <x:c r="B19" s="2" t="s">
        <x:v>72</x:v>
      </x:c>
      <x:c r="C19" s="2" t="s">
        <x:v>36</x:v>
      </x:c>
      <x:c r="D19" s="2">
        <x:v>1.0</x:v>
      </x:c>
      <x:c r="E19" s="2">
        <x:v>44.99</x:v>
      </x:c>
      <x:c r="F19" s="2">
        <x:v>0.0</x:v>
      </x:c>
      <x:c r="G19" s="2">
        <x:v>9.99</x:v>
      </x:c>
      <x:c r="H19" s="2">
        <x:v>3.84</x:v>
      </x:c>
      <x:c r="I19" s="2">
        <x:v>0.0</x:v>
      </x:c>
      <x:c r="J19" s="2" t="s">
        <x:v>53</x:v>
      </x:c>
    </x:row>
    <x:row r="20">
      <x:c r="A20" s="11">
        <x:v>45891.0</x:v>
      </x:c>
      <x:c r="B20" s="2" t="s">
        <x:v>73</x:v>
      </x:c>
      <x:c r="C20" s="2" t="s">
        <x:v>34</x:v>
      </x:c>
      <x:c r="D20" s="2">
        <x:v>1.0</x:v>
      </x:c>
      <x:c r="E20" s="2">
        <x:v>44.99</x:v>
      </x:c>
      <x:c r="F20" s="2">
        <x:v>0.0</x:v>
      </x:c>
      <x:c r="G20" s="2">
        <x:v>7.99</x:v>
      </x:c>
      <x:c r="H20" s="2">
        <x:v>2.54</x:v>
      </x:c>
      <x:c r="I20" s="2">
        <x:v>0.0</x:v>
      </x:c>
      <x:c r="J20" s="2" t="s">
        <x:v>53</x:v>
      </x:c>
    </x:row>
    <x:row r="21" ht="15.75" customHeight="1">
      <x:c r="A21" s="11">
        <x:v>45899.0</x:v>
      </x:c>
      <x:c r="B21" s="2" t="s">
        <x:v>74</x:v>
      </x:c>
      <x:c r="C21" s="2" t="s">
        <x:v>29</x:v>
      </x:c>
      <x:c r="D21" s="2">
        <x:v>2.0</x:v>
      </x:c>
      <x:c r="E21" s="2">
        <x:v>69.98</x:v>
      </x:c>
      <x:c r="F21" s="2">
        <x:v>4.0</x:v>
      </x:c>
      <x:c r="G21" s="2">
        <x:v>6.99</x:v>
      </x:c>
      <x:c r="H21" s="2">
        <x:v>4.02</x:v>
      </x:c>
      <x:c r="I21" s="2">
        <x:v>0.0</x:v>
      </x:c>
      <x:c r="J21" s="2" t="s">
        <x:v>56</x:v>
      </x:c>
    </x:row>
    <x:row r="22" ht="15.75" customHeight="1">
      <x:c r="A22" s="11">
        <x:v>45902.0</x:v>
      </x:c>
      <x:c r="B22" s="2" t="s">
        <x:v>75</x:v>
      </x:c>
      <x:c r="C22" s="2" t="s">
        <x:v>35</x:v>
      </x:c>
      <x:c r="D22" s="2">
        <x:v>1.0</x:v>
      </x:c>
      <x:c r="E22" s="2">
        <x:v>44.99</x:v>
      </x:c>
      <x:c r="F22" s="2">
        <x:v>3.0</x:v>
      </x:c>
      <x:c r="G22" s="2">
        <x:v>7.99</x:v>
      </x:c>
      <x:c r="H22" s="2">
        <x:v>2.56</x:v>
      </x:c>
      <x:c r="I22" s="2">
        <x:v>0.0</x:v>
      </x:c>
      <x:c r="J22" s="2" t="s">
        <x:v>56</x:v>
      </x:c>
    </x:row>
    <x:row r="23" ht="15.75" customHeight="1">
      <x:c r="A23" s="11">
        <x:v>45908.0</x:v>
      </x:c>
      <x:c r="B23" s="2" t="s">
        <x:v>76</x:v>
      </x:c>
      <x:c r="C23" s="2" t="s">
        <x:v>31</x:v>
      </x:c>
      <x:c r="D23" s="2">
        <x:v>3.0</x:v>
      </x:c>
      <x:c r="E23" s="2">
        <x:v>119.97</x:v>
      </x:c>
      <x:c r="F23" s="2">
        <x:v>4.0</x:v>
      </x:c>
      <x:c r="G23" s="2">
        <x:v>12.99</x:v>
      </x:c>
      <x:c r="H23" s="2">
        <x:v>6.43</x:v>
      </x:c>
      <x:c r="I23" s="2">
        <x:v>0.0</x:v>
      </x:c>
      <x:c r="J23" s="2" t="s">
        <x:v>62</x:v>
      </x:c>
    </x:row>
    <x:row r="24" ht="15.75" customHeight="1">
      <x:c r="A24" s="11">
        <x:v>45904.0</x:v>
      </x:c>
      <x:c r="B24" s="2" t="s">
        <x:v>77</x:v>
      </x:c>
      <x:c r="C24" s="2" t="s">
        <x:v>30</x:v>
      </x:c>
      <x:c r="D24" s="2">
        <x:v>2.0</x:v>
      </x:c>
      <x:c r="E24" s="2">
        <x:v>79.98</x:v>
      </x:c>
      <x:c r="F24" s="2">
        <x:v>1.6</x:v>
      </x:c>
      <x:c r="G24" s="2">
        <x:v>12.99</x:v>
      </x:c>
      <x:c r="H24" s="2">
        <x:v>7.3</x:v>
      </x:c>
      <x:c r="I24" s="2">
        <x:v>0.0</x:v>
      </x:c>
      <x:c r="J24" s="2" t="s">
        <x:v>56</x:v>
      </x:c>
    </x:row>
    <x:row r="25" ht="15.75" customHeight="1">
      <x:c r="A25" s="11">
        <x:v>45904.0</x:v>
      </x:c>
      <x:c r="B25" s="2" t="s">
        <x:v>78</x:v>
      </x:c>
      <x:c r="C25" s="2" t="s">
        <x:v>29</x:v>
      </x:c>
      <x:c r="D25" s="2">
        <x:v>2.0</x:v>
      </x:c>
      <x:c r="E25" s="2">
        <x:v>69.98</x:v>
      </x:c>
      <x:c r="F25" s="2">
        <x:v>2.4</x:v>
      </x:c>
      <x:c r="G25" s="2">
        <x:v>7.99</x:v>
      </x:c>
      <x:c r="H25" s="2">
        <x:v>4.22</x:v>
      </x:c>
      <x:c r="I25" s="2">
        <x:v>0.0</x:v>
      </x:c>
      <x:c r="J25" s="2" t="s">
        <x:v>56</x:v>
      </x:c>
    </x:row>
    <x:row r="26" ht="15.75" customHeight="1">
      <x:c r="A26" s="11">
        <x:v>45885.0</x:v>
      </x:c>
      <x:c r="B26" s="2" t="s">
        <x:v>79</x:v>
      </x:c>
      <x:c r="C26" s="2" t="s">
        <x:v>34</x:v>
      </x:c>
      <x:c r="D26" s="2">
        <x:v>1.0</x:v>
      </x:c>
      <x:c r="E26" s="2">
        <x:v>34.99</x:v>
      </x:c>
      <x:c r="F26" s="2">
        <x:v>7.5</x:v>
      </x:c>
      <x:c r="G26" s="2">
        <x:v>7.99</x:v>
      </x:c>
      <x:c r="H26" s="2">
        <x:v>2.8</x:v>
      </x:c>
      <x:c r="I26" s="2">
        <x:v>0.0</x:v>
      </x:c>
      <x:c r="J26" s="2" t="s">
        <x:v>53</x:v>
      </x:c>
    </x:row>
    <x:row r="27" ht="15.75" customHeight="1">
      <x:c r="A27" s="11">
        <x:v>45892.0</x:v>
      </x:c>
      <x:c r="B27" s="2" t="s">
        <x:v>80</x:v>
      </x:c>
      <x:c r="C27" s="2" t="s">
        <x:v>34</x:v>
      </x:c>
      <x:c r="D27" s="2">
        <x:v>2.0</x:v>
      </x:c>
      <x:c r="E27" s="2">
        <x:v>59.98</x:v>
      </x:c>
      <x:c r="F27" s="2">
        <x:v>7.5</x:v>
      </x:c>
      <x:c r="G27" s="2">
        <x:v>9.99</x:v>
      </x:c>
      <x:c r="H27" s="2">
        <x:v>3.82</x:v>
      </x:c>
      <x:c r="I27" s="2">
        <x:v>0.0</x:v>
      </x:c>
      <x:c r="J27" s="2" t="s">
        <x:v>53</x:v>
      </x:c>
    </x:row>
    <x:row r="28" ht="15.75" customHeight="1">
      <x:c r="A28" s="11">
        <x:v>45896.0</x:v>
      </x:c>
      <x:c r="B28" s="2" t="s">
        <x:v>81</x:v>
      </x:c>
      <x:c r="C28" s="2" t="s">
        <x:v>35</x:v>
      </x:c>
      <x:c r="D28" s="2">
        <x:v>2.0</x:v>
      </x:c>
      <x:c r="E28" s="2">
        <x:v>79.98</x:v>
      </x:c>
      <x:c r="F28" s="2">
        <x:v>4.5</x:v>
      </x:c>
      <x:c r="G28" s="2">
        <x:v>7.99</x:v>
      </x:c>
      <x:c r="H28" s="2">
        <x:v>6.65</x:v>
      </x:c>
      <x:c r="I28" s="2">
        <x:v>0.0</x:v>
      </x:c>
      <x:c r="J28" s="2" t="s">
        <x:v>62</x:v>
      </x:c>
    </x:row>
    <x:row r="29" ht="15.75" customHeight="1">
      <x:c r="A29" s="11">
        <x:v>45882.0</x:v>
      </x:c>
      <x:c r="B29" s="2" t="s">
        <x:v>82</x:v>
      </x:c>
      <x:c r="C29" s="2" t="s">
        <x:v>28</x:v>
      </x:c>
      <x:c r="D29" s="2">
        <x:v>3.0</x:v>
      </x:c>
      <x:c r="E29" s="2">
        <x:v>74.97</x:v>
      </x:c>
      <x:c r="F29" s="2">
        <x:v>1.6</x:v>
      </x:c>
      <x:c r="G29" s="2">
        <x:v>0.0</x:v>
      </x:c>
      <x:c r="H29" s="2">
        <x:v>3.91</x:v>
      </x:c>
      <x:c r="I29" s="2">
        <x:v>0.0</x:v>
      </x:c>
      <x:c r="J29" s="2" t="s">
        <x:v>56</x:v>
      </x:c>
    </x:row>
    <x:row r="30" ht="15.75" customHeight="1">
      <x:c r="A30" s="11">
        <x:v>45884.0</x:v>
      </x:c>
      <x:c r="B30" s="2" t="s">
        <x:v>83</x:v>
      </x:c>
      <x:c r="C30" s="2" t="s">
        <x:v>28</x:v>
      </x:c>
      <x:c r="D30" s="2">
        <x:v>3.0</x:v>
      </x:c>
      <x:c r="E30" s="2">
        <x:v>134.97</x:v>
      </x:c>
      <x:c r="F30" s="2">
        <x:v>1.6</x:v>
      </x:c>
      <x:c r="G30" s="2">
        <x:v>6.99</x:v>
      </x:c>
      <x:c r="H30" s="2">
        <x:v>8.14</x:v>
      </x:c>
      <x:c r="I30" s="2">
        <x:v>0.0</x:v>
      </x:c>
      <x:c r="J30" s="2" t="s">
        <x:v>62</x:v>
      </x:c>
    </x:row>
    <x:row r="31" ht="15.75" customHeight="1">
      <x:c r="A31" s="11">
        <x:v>45891.0</x:v>
      </x:c>
      <x:c r="B31" s="2" t="s">
        <x:v>84</x:v>
      </x:c>
      <x:c r="C31" s="2" t="s">
        <x:v>32</x:v>
      </x:c>
      <x:c r="D31" s="2">
        <x:v>3.0</x:v>
      </x:c>
      <x:c r="E31" s="2">
        <x:v>74.97</x:v>
      </x:c>
      <x:c r="F31" s="2">
        <x:v>7.5</x:v>
      </x:c>
      <x:c r="G31" s="2">
        <x:v>9.99</x:v>
      </x:c>
      <x:c r="H31" s="2">
        <x:v>5.38</x:v>
      </x:c>
      <x:c r="I31" s="2">
        <x:v>0.0</x:v>
      </x:c>
      <x:c r="J31" s="2" t="s">
        <x:v>56</x:v>
      </x:c>
    </x:row>
    <x:row r="32" ht="15.75" customHeight="1">
      <x:c r="A32" s="11">
        <x:v>45894.0</x:v>
      </x:c>
      <x:c r="B32" s="2" t="s">
        <x:v>85</x:v>
      </x:c>
      <x:c r="C32" s="2" t="s">
        <x:v>36</x:v>
      </x:c>
      <x:c r="D32" s="2">
        <x:v>3.0</x:v>
      </x:c>
      <x:c r="E32" s="2">
        <x:v>74.97</x:v>
      </x:c>
      <x:c r="F32" s="2">
        <x:v>2.4</x:v>
      </x:c>
      <x:c r="G32" s="2">
        <x:v>4.99</x:v>
      </x:c>
      <x:c r="H32" s="2">
        <x:v>6.12</x:v>
      </x:c>
      <x:c r="I32" s="2">
        <x:v>0.0</x:v>
      </x:c>
      <x:c r="J32" s="2" t="s">
        <x:v>56</x:v>
      </x:c>
    </x:row>
    <x:row r="33" ht="15.75" customHeight="1">
      <x:c r="A33" s="11">
        <x:v>45905.0</x:v>
      </x:c>
      <x:c r="B33" s="2" t="s">
        <x:v>86</x:v>
      </x:c>
      <x:c r="C33" s="2" t="s">
        <x:v>33</x:v>
      </x:c>
      <x:c r="D33" s="2">
        <x:v>2.0</x:v>
      </x:c>
      <x:c r="E33" s="2">
        <x:v>69.98</x:v>
      </x:c>
      <x:c r="F33" s="2">
        <x:v>0.0</x:v>
      </x:c>
      <x:c r="G33" s="2">
        <x:v>0.0</x:v>
      </x:c>
      <x:c r="H33" s="2">
        <x:v>3.84</x:v>
      </x:c>
      <x:c r="I33" s="2">
        <x:v>0.0</x:v>
      </x:c>
      <x:c r="J33" s="2" t="s">
        <x:v>53</x:v>
      </x:c>
    </x:row>
    <x:row r="34" ht="15.75" customHeight="1">
      <x:c r="A34" s="11">
        <x:v>45907.0</x:v>
      </x:c>
      <x:c r="B34" s="2" t="s">
        <x:v>87</x:v>
      </x:c>
      <x:c r="C34" s="2" t="s">
        <x:v>28</x:v>
      </x:c>
      <x:c r="D34" s="2">
        <x:v>1.0</x:v>
      </x:c>
      <x:c r="E34" s="2">
        <x:v>34.99</x:v>
      </x:c>
      <x:c r="F34" s="2">
        <x:v>0.0</x:v>
      </x:c>
      <x:c r="G34" s="2">
        <x:v>4.99</x:v>
      </x:c>
      <x:c r="H34" s="2">
        <x:v>3.11</x:v>
      </x:c>
      <x:c r="I34" s="2">
        <x:v>0.0</x:v>
      </x:c>
      <x:c r="J34" s="2" t="s">
        <x:v>56</x:v>
      </x:c>
    </x:row>
    <x:row r="35" ht="15.75" customHeight="1">
      <x:c r="A35" s="11">
        <x:v>45905.0</x:v>
      </x:c>
      <x:c r="B35" s="2" t="s">
        <x:v>88</x:v>
      </x:c>
      <x:c r="C35" s="2" t="s">
        <x:v>36</x:v>
      </x:c>
      <x:c r="D35" s="2">
        <x:v>1.0</x:v>
      </x:c>
      <x:c r="E35" s="2">
        <x:v>34.99</x:v>
      </x:c>
      <x:c r="F35" s="2">
        <x:v>0.0</x:v>
      </x:c>
      <x:c r="G35" s="2">
        <x:v>4.99</x:v>
      </x:c>
      <x:c r="H35" s="2">
        <x:v>3.27</x:v>
      </x:c>
      <x:c r="I35" s="2">
        <x:v>0.0</x:v>
      </x:c>
      <x:c r="J35" s="2" t="s">
        <x:v>56</x:v>
      </x:c>
    </x:row>
    <x:row r="36" ht="15.75" customHeight="1">
      <x:c r="A36" s="11">
        <x:v>45900.0</x:v>
      </x:c>
      <x:c r="B36" s="2" t="s">
        <x:v>89</x:v>
      </x:c>
      <x:c r="C36" s="2" t="s">
        <x:v>33</x:v>
      </x:c>
      <x:c r="D36" s="2">
        <x:v>2.0</x:v>
      </x:c>
      <x:c r="E36" s="2">
        <x:v>79.98</x:v>
      </x:c>
      <x:c r="F36" s="2">
        <x:v>1.6</x:v>
      </x:c>
      <x:c r="G36" s="2">
        <x:v>9.99</x:v>
      </x:c>
      <x:c r="H36" s="2">
        <x:v>5.69</x:v>
      </x:c>
      <x:c r="I36" s="2">
        <x:v>0.0</x:v>
      </x:c>
      <x:c r="J36" s="2" t="s">
        <x:v>62</x:v>
      </x:c>
    </x:row>
    <x:row r="37" ht="15.75" customHeight="1">
      <x:c r="A37" s="11">
        <x:v>45890.0</x:v>
      </x:c>
      <x:c r="B37" s="2" t="s">
        <x:v>90</x:v>
      </x:c>
      <x:c r="C37" s="2" t="s">
        <x:v>33</x:v>
      </x:c>
      <x:c r="D37" s="2">
        <x:v>2.0</x:v>
      </x:c>
      <x:c r="E37" s="2">
        <x:v>89.98</x:v>
      </x:c>
      <x:c r="F37" s="2">
        <x:v>1.6</x:v>
      </x:c>
      <x:c r="G37" s="2">
        <x:v>0.0</x:v>
      </x:c>
      <x:c r="H37" s="2">
        <x:v>7.46</x:v>
      </x:c>
      <x:c r="I37" s="2">
        <x:v>0.0</x:v>
      </x:c>
      <x:c r="J37" s="2" t="s">
        <x:v>62</x:v>
      </x:c>
    </x:row>
    <x:row r="38" ht="15.75" customHeight="1">
      <x:c r="A38" s="11">
        <x:v>45882.0</x:v>
      </x:c>
      <x:c r="B38" s="2" t="s">
        <x:v>91</x:v>
      </x:c>
      <x:c r="C38" s="2" t="s">
        <x:v>30</x:v>
      </x:c>
      <x:c r="D38" s="2">
        <x:v>3.0</x:v>
      </x:c>
      <x:c r="E38" s="2">
        <x:v>74.97</x:v>
      </x:c>
      <x:c r="F38" s="2">
        <x:v>2.4</x:v>
      </x:c>
      <x:c r="G38" s="2">
        <x:v>0.0</x:v>
      </x:c>
      <x:c r="H38" s="2">
        <x:v>4.5</x:v>
      </x:c>
      <x:c r="I38" s="2">
        <x:v>0.0</x:v>
      </x:c>
      <x:c r="J38" s="2" t="s">
        <x:v>53</x:v>
      </x:c>
    </x:row>
    <x:row r="39" ht="15.75" customHeight="1">
      <x:c r="A39" s="11">
        <x:v>45888.0</x:v>
      </x:c>
      <x:c r="B39" s="2" t="s">
        <x:v>92</x:v>
      </x:c>
      <x:c r="C39" s="2" t="s">
        <x:v>32</x:v>
      </x:c>
      <x:c r="D39" s="2">
        <x:v>1.0</x:v>
      </x:c>
      <x:c r="E39" s="2">
        <x:v>34.99</x:v>
      </x:c>
      <x:c r="F39" s="2">
        <x:v>0.0</x:v>
      </x:c>
      <x:c r="G39" s="2">
        <x:v>9.99</x:v>
      </x:c>
      <x:c r="H39" s="2">
        <x:v>1.77</x:v>
      </x:c>
      <x:c r="I39" s="2">
        <x:v>0.0</x:v>
      </x:c>
      <x:c r="J39" s="2" t="s">
        <x:v>56</x:v>
      </x:c>
    </x:row>
    <x:row r="40" ht="15.75" customHeight="1">
      <x:c r="A40" s="11">
        <x:v>45908.0</x:v>
      </x:c>
      <x:c r="B40" s="2" t="s">
        <x:v>93</x:v>
      </x:c>
      <x:c r="C40" s="2" t="s">
        <x:v>32</x:v>
      </x:c>
      <x:c r="D40" s="2">
        <x:v>2.0</x:v>
      </x:c>
      <x:c r="E40" s="2">
        <x:v>79.98</x:v>
      </x:c>
      <x:c r="F40" s="2">
        <x:v>0.0</x:v>
      </x:c>
      <x:c r="G40" s="2">
        <x:v>6.99</x:v>
      </x:c>
      <x:c r="H40" s="2">
        <x:v>5.05</x:v>
      </x:c>
      <x:c r="I40" s="2">
        <x:v>55.99</x:v>
      </x:c>
      <x:c r="J40" s="2" t="s">
        <x:v>56</x:v>
      </x:c>
    </x:row>
    <x:row r="41" ht="15.75" customHeight="1">
      <x:c r="A41" s="11">
        <x:v>45902.0</x:v>
      </x:c>
      <x:c r="B41" s="2" t="s">
        <x:v>94</x:v>
      </x:c>
      <x:c r="C41" s="2" t="s">
        <x:v>29</x:v>
      </x:c>
      <x:c r="D41" s="2">
        <x:v>3.0</x:v>
      </x:c>
      <x:c r="E41" s="2">
        <x:v>74.97</x:v>
      </x:c>
      <x:c r="F41" s="2">
        <x:v>0.0</x:v>
      </x:c>
      <x:c r="G41" s="2">
        <x:v>7.99</x:v>
      </x:c>
      <x:c r="H41" s="2">
        <x:v>6.44</x:v>
      </x:c>
      <x:c r="I41" s="2">
        <x:v>0.0</x:v>
      </x:c>
      <x:c r="J41" s="2" t="s">
        <x:v>56</x:v>
      </x:c>
    </x:row>
    <x:row r="42" ht="15.75" customHeight="1">
      <x:c r="A42" s="11">
        <x:v>45892.0</x:v>
      </x:c>
      <x:c r="B42" s="2" t="s">
        <x:v>95</x:v>
      </x:c>
      <x:c r="C42" s="2" t="s">
        <x:v>28</x:v>
      </x:c>
      <x:c r="D42" s="2">
        <x:v>1.0</x:v>
      </x:c>
      <x:c r="E42" s="2">
        <x:v>44.99</x:v>
      </x:c>
      <x:c r="F42" s="2">
        <x:v>1.6</x:v>
      </x:c>
      <x:c r="G42" s="2">
        <x:v>9.99</x:v>
      </x:c>
      <x:c r="H42" s="2">
        <x:v>2.3</x:v>
      </x:c>
      <x:c r="I42" s="2">
        <x:v>22.5</x:v>
      </x:c>
      <x:c r="J42" s="2" t="s">
        <x:v>62</x:v>
      </x:c>
    </x:row>
    <x:row r="43" ht="15.75" customHeight="1">
      <x:c r="A43" s="11">
        <x:v>45896.0</x:v>
      </x:c>
      <x:c r="B43" s="2" t="s">
        <x:v>96</x:v>
      </x:c>
      <x:c r="C43" s="2" t="s">
        <x:v>36</x:v>
      </x:c>
      <x:c r="D43" s="2">
        <x:v>3.0</x:v>
      </x:c>
      <x:c r="E43" s="2">
        <x:v>119.97</x:v>
      </x:c>
      <x:c r="F43" s="2">
        <x:v>2.4</x:v>
      </x:c>
      <x:c r="G43" s="2">
        <x:v>6.99</x:v>
      </x:c>
      <x:c r="H43" s="2">
        <x:v>7.23</x:v>
      </x:c>
      <x:c r="I43" s="2">
        <x:v>0.0</x:v>
      </x:c>
      <x:c r="J43" s="2" t="s">
        <x:v>53</x:v>
      </x:c>
    </x:row>
    <x:row r="44" ht="15.75" customHeight="1">
      <x:c r="A44" s="11">
        <x:v>45905.0</x:v>
      </x:c>
      <x:c r="B44" s="2" t="s">
        <x:v>97</x:v>
      </x:c>
      <x:c r="C44" s="2" t="s">
        <x:v>27</x:v>
      </x:c>
      <x:c r="D44" s="2">
        <x:v>1.0</x:v>
      </x:c>
      <x:c r="E44" s="2">
        <x:v>29.99</x:v>
      </x:c>
      <x:c r="F44" s="2">
        <x:v>0.0</x:v>
      </x:c>
      <x:c r="G44" s="2">
        <x:v>0.0</x:v>
      </x:c>
      <x:c r="H44" s="2">
        <x:v>2.58</x:v>
      </x:c>
      <x:c r="I44" s="2">
        <x:v>0.0</x:v>
      </x:c>
      <x:c r="J44" s="2" t="s">
        <x:v>53</x:v>
      </x:c>
    </x:row>
    <x:row r="45" ht="15.75" customHeight="1">
      <x:c r="A45" s="11">
        <x:v>45902.0</x:v>
      </x:c>
      <x:c r="B45" s="2" t="s">
        <x:v>98</x:v>
      </x:c>
      <x:c r="C45" s="2" t="s">
        <x:v>28</x:v>
      </x:c>
      <x:c r="D45" s="2">
        <x:v>3.0</x:v>
      </x:c>
      <x:c r="E45" s="2">
        <x:v>104.97</x:v>
      </x:c>
      <x:c r="F45" s="2">
        <x:v>1.6</x:v>
      </x:c>
      <x:c r="G45" s="2">
        <x:v>0.0</x:v>
      </x:c>
      <x:c r="H45" s="2">
        <x:v>10.25</x:v>
      </x:c>
      <x:c r="I45" s="2">
        <x:v>0.0</x:v>
      </x:c>
      <x:c r="J45" s="2" t="s">
        <x:v>62</x:v>
      </x:c>
    </x:row>
    <x:row r="46" ht="15.75" customHeight="1">
      <x:c r="A46" s="11">
        <x:v>45902.0</x:v>
      </x:c>
      <x:c r="B46" s="2" t="s">
        <x:v>99</x:v>
      </x:c>
      <x:c r="C46" s="2" t="s">
        <x:v>34</x:v>
      </x:c>
      <x:c r="D46" s="2">
        <x:v>1.0</x:v>
      </x:c>
      <x:c r="E46" s="2">
        <x:v>34.99</x:v>
      </x:c>
      <x:c r="F46" s="2">
        <x:v>4.5</x:v>
      </x:c>
      <x:c r="G46" s="2">
        <x:v>6.99</x:v>
      </x:c>
      <x:c r="H46" s="2">
        <x:v>3.4</x:v>
      </x:c>
      <x:c r="I46" s="2">
        <x:v>0.0</x:v>
      </x:c>
      <x:c r="J46" s="2" t="s">
        <x:v>62</x:v>
      </x:c>
    </x:row>
    <x:row r="47" ht="15.75" customHeight="1">
      <x:c r="A47" s="11">
        <x:v>45908.0</x:v>
      </x:c>
      <x:c r="B47" s="2" t="s">
        <x:v>100</x:v>
      </x:c>
      <x:c r="C47" s="2" t="s">
        <x:v>36</x:v>
      </x:c>
      <x:c r="D47" s="2">
        <x:v>2.0</x:v>
      </x:c>
      <x:c r="E47" s="2">
        <x:v>59.98</x:v>
      </x:c>
      <x:c r="F47" s="2">
        <x:v>0.0</x:v>
      </x:c>
      <x:c r="G47" s="2">
        <x:v>12.99</x:v>
      </x:c>
      <x:c r="H47" s="2">
        <x:v>5.12</x:v>
      </x:c>
      <x:c r="I47" s="2">
        <x:v>0.0</x:v>
      </x:c>
      <x:c r="J47" s="2" t="s">
        <x:v>53</x:v>
      </x:c>
    </x:row>
    <x:row r="48" ht="15.75" customHeight="1">
      <x:c r="A48" s="11">
        <x:v>45898.0</x:v>
      </x:c>
      <x:c r="B48" s="2" t="s">
        <x:v>101</x:v>
      </x:c>
      <x:c r="C48" s="2" t="s">
        <x:v>29</x:v>
      </x:c>
      <x:c r="D48" s="2">
        <x:v>2.0</x:v>
      </x:c>
      <x:c r="E48" s="2">
        <x:v>69.98</x:v>
      </x:c>
      <x:c r="F48" s="2">
        <x:v>1.6</x:v>
      </x:c>
      <x:c r="G48" s="2">
        <x:v>6.99</x:v>
      </x:c>
      <x:c r="H48" s="2">
        <x:v>3.71</x:v>
      </x:c>
      <x:c r="I48" s="2">
        <x:v>0.0</x:v>
      </x:c>
      <x:c r="J48" s="2" t="s">
        <x:v>62</x:v>
      </x:c>
    </x:row>
    <x:row r="49" ht="15.75" customHeight="1">
      <x:c r="A49" s="11">
        <x:v>45891.0</x:v>
      </x:c>
      <x:c r="B49" s="2" t="s">
        <x:v>102</x:v>
      </x:c>
      <x:c r="C49" s="2" t="s">
        <x:v>35</x:v>
      </x:c>
      <x:c r="D49" s="2">
        <x:v>3.0</x:v>
      </x:c>
      <x:c r="E49" s="2">
        <x:v>104.97</x:v>
      </x:c>
      <x:c r="F49" s="2">
        <x:v>7.5</x:v>
      </x:c>
      <x:c r="G49" s="2">
        <x:v>6.99</x:v>
      </x:c>
      <x:c r="H49" s="2">
        <x:v>8.4</x:v>
      </x:c>
      <x:c r="I49" s="2">
        <x:v>0.0</x:v>
      </x:c>
      <x:c r="J49" s="2" t="s">
        <x:v>53</x:v>
      </x:c>
    </x:row>
    <x:row r="50" ht="15.75" customHeight="1">
      <x:c r="A50" s="11">
        <x:v>45903.0</x:v>
      </x:c>
      <x:c r="B50" s="2" t="s">
        <x:v>103</x:v>
      </x:c>
      <x:c r="C50" s="2" t="s">
        <x:v>29</x:v>
      </x:c>
      <x:c r="D50" s="2">
        <x:v>2.0</x:v>
      </x:c>
      <x:c r="E50" s="2">
        <x:v>79.98</x:v>
      </x:c>
      <x:c r="F50" s="2">
        <x:v>0.0</x:v>
      </x:c>
      <x:c r="G50" s="2">
        <x:v>9.99</x:v>
      </x:c>
      <x:c r="H50" s="2">
        <x:v>7.95</x:v>
      </x:c>
      <x:c r="I50" s="2">
        <x:v>39.99</x:v>
      </x:c>
      <x:c r="J50" s="2" t="s">
        <x:v>56</x:v>
      </x:c>
    </x:row>
    <x:row r="51" ht="15.75" customHeight="1">
      <x:c r="A51" s="11">
        <x:v>45884.0</x:v>
      </x:c>
      <x:c r="B51" s="2" t="s">
        <x:v>104</x:v>
      </x:c>
      <x:c r="C51" s="2" t="s">
        <x:v>30</x:v>
      </x:c>
      <x:c r="D51" s="2">
        <x:v>3.0</x:v>
      </x:c>
      <x:c r="E51" s="2">
        <x:v>74.97</x:v>
      </x:c>
      <x:c r="F51" s="2">
        <x:v>0.0</x:v>
      </x:c>
      <x:c r="G51" s="2">
        <x:v>12.99</x:v>
      </x:c>
      <x:c r="H51" s="2">
        <x:v>5.61</x:v>
      </x:c>
      <x:c r="I51" s="2">
        <x:v>0.0</x:v>
      </x:c>
      <x:c r="J51" s="2" t="s">
        <x:v>62</x:v>
      </x:c>
    </x:row>
    <x:row r="52" ht="15.75" customHeight="1">
      <x:c r="A52" s="11">
        <x:v>45884.0</x:v>
      </x:c>
      <x:c r="B52" s="2" t="s">
        <x:v>105</x:v>
      </x:c>
      <x:c r="C52" s="2" t="s">
        <x:v>31</x:v>
      </x:c>
      <x:c r="D52" s="2">
        <x:v>3.0</x:v>
      </x:c>
      <x:c r="E52" s="2">
        <x:v>89.97</x:v>
      </x:c>
      <x:c r="F52" s="2">
        <x:v>4.0</x:v>
      </x:c>
      <x:c r="G52" s="2">
        <x:v>0.0</x:v>
      </x:c>
      <x:c r="H52" s="2">
        <x:v>5.56</x:v>
      </x:c>
      <x:c r="I52" s="2">
        <x:v>0.0</x:v>
      </x:c>
      <x:c r="J52" s="2" t="s">
        <x:v>56</x:v>
      </x:c>
    </x:row>
    <x:row r="53" ht="15.75" customHeight="1">
      <x:c r="A53" s="11">
        <x:v>45900.0</x:v>
      </x:c>
      <x:c r="B53" s="2" t="s">
        <x:v>106</x:v>
      </x:c>
      <x:c r="C53" s="2" t="s">
        <x:v>31</x:v>
      </x:c>
      <x:c r="D53" s="2">
        <x:v>1.0</x:v>
      </x:c>
      <x:c r="E53" s="2">
        <x:v>24.99</x:v>
      </x:c>
      <x:c r="F53" s="2">
        <x:v>0.0</x:v>
      </x:c>
      <x:c r="G53" s="2">
        <x:v>4.99</x:v>
      </x:c>
      <x:c r="H53" s="2">
        <x:v>2.49</x:v>
      </x:c>
      <x:c r="I53" s="2">
        <x:v>0.0</x:v>
      </x:c>
      <x:c r="J53" s="2" t="s">
        <x:v>62</x:v>
      </x:c>
    </x:row>
    <x:row r="54" ht="15.75" customHeight="1">
      <x:c r="A54" s="11">
        <x:v>45895.0</x:v>
      </x:c>
      <x:c r="B54" s="2" t="s">
        <x:v>107</x:v>
      </x:c>
      <x:c r="C54" s="2" t="s">
        <x:v>29</x:v>
      </x:c>
      <x:c r="D54" s="2">
        <x:v>1.0</x:v>
      </x:c>
      <x:c r="E54" s="2">
        <x:v>24.99</x:v>
      </x:c>
      <x:c r="F54" s="2">
        <x:v>4.0</x:v>
      </x:c>
      <x:c r="G54" s="2">
        <x:v>0.0</x:v>
      </x:c>
      <x:c r="H54" s="2">
        <x:v>2.08</x:v>
      </x:c>
      <x:c r="I54" s="2">
        <x:v>0.0</x:v>
      </x:c>
      <x:c r="J54" s="2" t="s">
        <x:v>56</x:v>
      </x:c>
    </x:row>
    <x:row r="55" ht="15.75" customHeight="1">
      <x:c r="A55" s="11">
        <x:v>45903.0</x:v>
      </x:c>
      <x:c r="B55" s="2" t="s">
        <x:v>108</x:v>
      </x:c>
      <x:c r="C55" s="2" t="s">
        <x:v>27</x:v>
      </x:c>
      <x:c r="D55" s="2">
        <x:v>1.0</x:v>
      </x:c>
      <x:c r="E55" s="2">
        <x:v>24.99</x:v>
      </x:c>
      <x:c r="F55" s="2">
        <x:v>2.4</x:v>
      </x:c>
      <x:c r="G55" s="2">
        <x:v>9.99</x:v>
      </x:c>
      <x:c r="H55" s="2">
        <x:v>2.05</x:v>
      </x:c>
      <x:c r="I55" s="2">
        <x:v>12.5</x:v>
      </x:c>
      <x:c r="J55" s="2" t="s">
        <x:v>53</x:v>
      </x:c>
    </x:row>
    <x:row r="56" ht="15.75" customHeight="1">
      <x:c r="A56" s="11">
        <x:v>45898.0</x:v>
      </x:c>
      <x:c r="B56" s="2" t="s">
        <x:v>109</x:v>
      </x:c>
      <x:c r="C56" s="2" t="s">
        <x:v>29</x:v>
      </x:c>
      <x:c r="D56" s="2">
        <x:v>1.0</x:v>
      </x:c>
      <x:c r="E56" s="2">
        <x:v>39.99</x:v>
      </x:c>
      <x:c r="F56" s="2">
        <x:v>0.0</x:v>
      </x:c>
      <x:c r="G56" s="2">
        <x:v>12.99</x:v>
      </x:c>
      <x:c r="H56" s="2">
        <x:v>2.16</x:v>
      </x:c>
      <x:c r="I56" s="2">
        <x:v>0.0</x:v>
      </x:c>
      <x:c r="J56" s="2" t="s">
        <x:v>62</x:v>
      </x:c>
    </x:row>
    <x:row r="57" ht="15.75" customHeight="1">
      <x:c r="A57" s="11">
        <x:v>45907.0</x:v>
      </x:c>
      <x:c r="B57" s="2" t="s">
        <x:v>110</x:v>
      </x:c>
      <x:c r="C57" s="2" t="s">
        <x:v>35</x:v>
      </x:c>
      <x:c r="D57" s="2">
        <x:v>1.0</x:v>
      </x:c>
      <x:c r="E57" s="2">
        <x:v>44.99</x:v>
      </x:c>
      <x:c r="F57" s="2">
        <x:v>0.0</x:v>
      </x:c>
      <x:c r="G57" s="2">
        <x:v>4.99</x:v>
      </x:c>
      <x:c r="H57" s="2">
        <x:v>2.33</x:v>
      </x:c>
      <x:c r="I57" s="2">
        <x:v>0.0</x:v>
      </x:c>
      <x:c r="J57" s="2" t="s">
        <x:v>62</x:v>
      </x:c>
    </x:row>
    <x:row r="58" ht="15.75" customHeight="1">
      <x:c r="A58" s="11">
        <x:v>45901.0</x:v>
      </x:c>
      <x:c r="B58" s="2" t="s">
        <x:v>111</x:v>
      </x:c>
      <x:c r="C58" s="2" t="s">
        <x:v>34</x:v>
      </x:c>
      <x:c r="D58" s="2">
        <x:v>3.0</x:v>
      </x:c>
      <x:c r="E58" s="2">
        <x:v>89.97</x:v>
      </x:c>
      <x:c r="F58" s="2">
        <x:v>3.0</x:v>
      </x:c>
      <x:c r="G58" s="2">
        <x:v>9.99</x:v>
      </x:c>
      <x:c r="H58" s="2">
        <x:v>6.22</x:v>
      </x:c>
      <x:c r="I58" s="2">
        <x:v>0.0</x:v>
      </x:c>
      <x:c r="J58" s="2" t="s">
        <x:v>56</x:v>
      </x:c>
    </x:row>
    <x:row r="59" ht="15.75" customHeight="1">
      <x:c r="A59" s="11">
        <x:v>45905.0</x:v>
      </x:c>
      <x:c r="B59" s="2" t="s">
        <x:v>112</x:v>
      </x:c>
      <x:c r="C59" s="2" t="s">
        <x:v>30</x:v>
      </x:c>
      <x:c r="D59" s="2">
        <x:v>3.0</x:v>
      </x:c>
      <x:c r="E59" s="2">
        <x:v>74.97</x:v>
      </x:c>
      <x:c r="F59" s="2">
        <x:v>4.0</x:v>
      </x:c>
      <x:c r="G59" s="2">
        <x:v>9.99</x:v>
      </x:c>
      <x:c r="H59" s="2">
        <x:v>4.46</x:v>
      </x:c>
      <x:c r="I59" s="2">
        <x:v>0.0</x:v>
      </x:c>
      <x:c r="J59" s="2" t="s">
        <x:v>53</x:v>
      </x:c>
    </x:row>
    <x:row r="60" ht="15.75" customHeight="1">
      <x:c r="A60" s="11">
        <x:v>45897.0</x:v>
      </x:c>
      <x:c r="B60" s="2" t="s">
        <x:v>113</x:v>
      </x:c>
      <x:c r="C60" s="2" t="s">
        <x:v>28</x:v>
      </x:c>
      <x:c r="D60" s="2">
        <x:v>3.0</x:v>
      </x:c>
      <x:c r="E60" s="2">
        <x:v>74.97</x:v>
      </x:c>
      <x:c r="F60" s="2">
        <x:v>0.0</x:v>
      </x:c>
      <x:c r="G60" s="2">
        <x:v>9.99</x:v>
      </x:c>
      <x:c r="H60" s="2">
        <x:v>7.34</x:v>
      </x:c>
      <x:c r="I60" s="2">
        <x:v>37.48</x:v>
      </x:c>
      <x:c r="J60" s="2" t="s">
        <x:v>62</x:v>
      </x:c>
    </x:row>
    <x:row r="61" ht="15.75" customHeight="1">
      <x:c r="A61" s="11">
        <x:v>45907.0</x:v>
      </x:c>
      <x:c r="B61" s="2" t="s">
        <x:v>114</x:v>
      </x:c>
      <x:c r="C61" s="2" t="s">
        <x:v>36</x:v>
      </x:c>
      <x:c r="D61" s="2">
        <x:v>2.0</x:v>
      </x:c>
      <x:c r="E61" s="2">
        <x:v>59.98</x:v>
      </x:c>
      <x:c r="F61" s="2">
        <x:v>1.6</x:v>
      </x:c>
      <x:c r="G61" s="2">
        <x:v>0.0</x:v>
      </x:c>
      <x:c r="H61" s="2">
        <x:v>4.24</x:v>
      </x:c>
      <x:c r="I61" s="2">
        <x:v>0.0</x:v>
      </x:c>
      <x:c r="J61" s="2" t="s">
        <x:v>53</x:v>
      </x:c>
    </x:row>
    <x:row r="62" ht="15.75" customHeight="1">
      <x:c r="A62" s="11">
        <x:v>45902.0</x:v>
      </x:c>
      <x:c r="B62" s="2" t="s">
        <x:v>115</x:v>
      </x:c>
      <x:c r="C62" s="2" t="s">
        <x:v>29</x:v>
      </x:c>
      <x:c r="D62" s="2">
        <x:v>2.0</x:v>
      </x:c>
      <x:c r="E62" s="2">
        <x:v>49.98</x:v>
      </x:c>
      <x:c r="F62" s="2">
        <x:v>0.0</x:v>
      </x:c>
      <x:c r="G62" s="2">
        <x:v>7.99</x:v>
      </x:c>
      <x:c r="H62" s="2">
        <x:v>3.6</x:v>
      </x:c>
      <x:c r="I62" s="2">
        <x:v>0.0</x:v>
      </x:c>
      <x:c r="J62" s="2" t="s">
        <x:v>53</x:v>
      </x:c>
    </x:row>
    <x:row r="63" ht="15.75" customHeight="1">
      <x:c r="A63" s="11">
        <x:v>45895.0</x:v>
      </x:c>
      <x:c r="B63" s="2" t="s">
        <x:v>116</x:v>
      </x:c>
      <x:c r="C63" s="2" t="s">
        <x:v>31</x:v>
      </x:c>
      <x:c r="D63" s="2">
        <x:v>1.0</x:v>
      </x:c>
      <x:c r="E63" s="2">
        <x:v>44.99</x:v>
      </x:c>
      <x:c r="F63" s="2">
        <x:v>1.6</x:v>
      </x:c>
      <x:c r="G63" s="2">
        <x:v>4.99</x:v>
      </x:c>
      <x:c r="H63" s="2">
        <x:v>4.29</x:v>
      </x:c>
      <x:c r="I63" s="2">
        <x:v>0.0</x:v>
      </x:c>
      <x:c r="J63" s="2" t="s">
        <x:v>56</x:v>
      </x:c>
    </x:row>
    <x:row r="64" ht="15.75" customHeight="1">
      <x:c r="A64" s="11">
        <x:v>45906.0</x:v>
      </x:c>
      <x:c r="B64" s="2" t="s">
        <x:v>117</x:v>
      </x:c>
      <x:c r="C64" s="2" t="s">
        <x:v>27</x:v>
      </x:c>
      <x:c r="D64" s="2">
        <x:v>3.0</x:v>
      </x:c>
      <x:c r="E64" s="2">
        <x:v>89.97</x:v>
      </x:c>
      <x:c r="F64" s="2">
        <x:v>0.0</x:v>
      </x:c>
      <x:c r="G64" s="2">
        <x:v>0.0</x:v>
      </x:c>
      <x:c r="H64" s="2">
        <x:v>8.48</x:v>
      </x:c>
      <x:c r="I64" s="2">
        <x:v>0.0</x:v>
      </x:c>
      <x:c r="J64" s="2" t="s">
        <x:v>62</x:v>
      </x:c>
    </x:row>
    <x:row r="65" ht="15.75" customHeight="1">
      <x:c r="A65" s="11">
        <x:v>45883.0</x:v>
      </x:c>
      <x:c r="B65" s="2" t="s">
        <x:v>118</x:v>
      </x:c>
      <x:c r="C65" s="2" t="s">
        <x:v>31</x:v>
      </x:c>
      <x:c r="D65" s="2">
        <x:v>2.0</x:v>
      </x:c>
      <x:c r="E65" s="2">
        <x:v>89.98</x:v>
      </x:c>
      <x:c r="F65" s="2">
        <x:v>1.6</x:v>
      </x:c>
      <x:c r="G65" s="2">
        <x:v>6.99</x:v>
      </x:c>
      <x:c r="H65" s="2">
        <x:v>6.59</x:v>
      </x:c>
      <x:c r="I65" s="2">
        <x:v>0.0</x:v>
      </x:c>
      <x:c r="J65" s="2" t="s">
        <x:v>53</x:v>
      </x:c>
    </x:row>
    <x:row r="66" ht="15.75" customHeight="1">
      <x:c r="A66" s="11">
        <x:v>45895.0</x:v>
      </x:c>
      <x:c r="B66" s="2" t="s">
        <x:v>119</x:v>
      </x:c>
      <x:c r="C66" s="2" t="s">
        <x:v>32</x:v>
      </x:c>
      <x:c r="D66" s="2">
        <x:v>3.0</x:v>
      </x:c>
      <x:c r="E66" s="2">
        <x:v>119.97</x:v>
      </x:c>
      <x:c r="F66" s="2">
        <x:v>0.0</x:v>
      </x:c>
      <x:c r="G66" s="2">
        <x:v>6.99</x:v>
      </x:c>
      <x:c r="H66" s="2">
        <x:v>6.57</x:v>
      </x:c>
      <x:c r="I66" s="2">
        <x:v>0.0</x:v>
      </x:c>
      <x:c r="J66" s="2" t="s">
        <x:v>56</x:v>
      </x:c>
    </x:row>
    <x:row r="67" ht="15.75" customHeight="1">
      <x:c r="A67" s="11">
        <x:v>45898.0</x:v>
      </x:c>
      <x:c r="B67" s="2" t="s">
        <x:v>120</x:v>
      </x:c>
      <x:c r="C67" s="2" t="s">
        <x:v>34</x:v>
      </x:c>
      <x:c r="D67" s="2">
        <x:v>2.0</x:v>
      </x:c>
      <x:c r="E67" s="2">
        <x:v>49.98</x:v>
      </x:c>
      <x:c r="F67" s="2">
        <x:v>4.5</x:v>
      </x:c>
      <x:c r="G67" s="2">
        <x:v>4.99</x:v>
      </x:c>
      <x:c r="H67" s="2">
        <x:v>4.32</x:v>
      </x:c>
      <x:c r="I67" s="2">
        <x:v>0.0</x:v>
      </x:c>
      <x:c r="J67" s="2" t="s">
        <x:v>53</x:v>
      </x:c>
    </x:row>
    <x:row r="68" ht="15.75" customHeight="1">
      <x:c r="A68" s="11">
        <x:v>45903.0</x:v>
      </x:c>
      <x:c r="B68" s="2" t="s">
        <x:v>121</x:v>
      </x:c>
      <x:c r="C68" s="2" t="s">
        <x:v>33</x:v>
      </x:c>
      <x:c r="D68" s="2">
        <x:v>2.0</x:v>
      </x:c>
      <x:c r="E68" s="2">
        <x:v>79.98</x:v>
      </x:c>
      <x:c r="F68" s="2">
        <x:v>4.0</x:v>
      </x:c>
      <x:c r="G68" s="2">
        <x:v>4.99</x:v>
      </x:c>
      <x:c r="H68" s="2">
        <x:v>6.92</x:v>
      </x:c>
      <x:c r="I68" s="2">
        <x:v>0.0</x:v>
      </x:c>
      <x:c r="J68" s="2" t="s">
        <x:v>62</x:v>
      </x:c>
    </x:row>
    <x:row r="69" ht="15.75" customHeight="1">
      <x:c r="A69" s="11">
        <x:v>45900.0</x:v>
      </x:c>
      <x:c r="B69" s="2" t="s">
        <x:v>122</x:v>
      </x:c>
      <x:c r="C69" s="2" t="s">
        <x:v>34</x:v>
      </x:c>
      <x:c r="D69" s="2">
        <x:v>3.0</x:v>
      </x:c>
      <x:c r="E69" s="2">
        <x:v>134.97</x:v>
      </x:c>
      <x:c r="F69" s="2">
        <x:v>0.0</x:v>
      </x:c>
      <x:c r="G69" s="2">
        <x:v>6.99</x:v>
      </x:c>
      <x:c r="H69" s="2">
        <x:v>12.1</x:v>
      </x:c>
      <x:c r="I69" s="2">
        <x:v>0.0</x:v>
      </x:c>
      <x:c r="J69" s="2" t="s">
        <x:v>56</x:v>
      </x:c>
    </x:row>
    <x:row r="70" ht="15.75" customHeight="1">
      <x:c r="A70" s="11">
        <x:v>45886.0</x:v>
      </x:c>
      <x:c r="B70" s="2" t="s">
        <x:v>123</x:v>
      </x:c>
      <x:c r="C70" s="2" t="s">
        <x:v>33</x:v>
      </x:c>
      <x:c r="D70" s="2">
        <x:v>3.0</x:v>
      </x:c>
      <x:c r="E70" s="2">
        <x:v>74.97</x:v>
      </x:c>
      <x:c r="F70" s="2">
        <x:v>4.0</x:v>
      </x:c>
      <x:c r="G70" s="2">
        <x:v>4.99</x:v>
      </x:c>
      <x:c r="H70" s="2">
        <x:v>5.82</x:v>
      </x:c>
      <x:c r="I70" s="2">
        <x:v>0.0</x:v>
      </x:c>
      <x:c r="J70" s="2" t="s">
        <x:v>62</x:v>
      </x:c>
    </x:row>
    <x:row r="71" ht="15.75" customHeight="1">
      <x:c r="A71" s="11">
        <x:v>45894.0</x:v>
      </x:c>
      <x:c r="B71" s="2" t="s">
        <x:v>124</x:v>
      </x:c>
      <x:c r="C71" s="2" t="s">
        <x:v>30</x:v>
      </x:c>
      <x:c r="D71" s="2">
        <x:v>1.0</x:v>
      </x:c>
      <x:c r="E71" s="2">
        <x:v>24.99</x:v>
      </x:c>
      <x:c r="F71" s="2">
        <x:v>4.0</x:v>
      </x:c>
      <x:c r="G71" s="2">
        <x:v>12.99</x:v>
      </x:c>
      <x:c r="H71" s="2">
        <x:v>1.52</x:v>
      </x:c>
      <x:c r="I71" s="2">
        <x:v>0.0</x:v>
      </x:c>
      <x:c r="J71" s="2" t="s">
        <x:v>62</x:v>
      </x:c>
    </x:row>
    <x:row r="72" ht="15.75" customHeight="1">
      <x:c r="A72" s="11">
        <x:v>45907.0</x:v>
      </x:c>
      <x:c r="B72" s="2" t="s">
        <x:v>125</x:v>
      </x:c>
      <x:c r="C72" s="2" t="s">
        <x:v>35</x:v>
      </x:c>
      <x:c r="D72" s="2">
        <x:v>3.0</x:v>
      </x:c>
      <x:c r="E72" s="2">
        <x:v>134.97</x:v>
      </x:c>
      <x:c r="F72" s="2">
        <x:v>0.0</x:v>
      </x:c>
      <x:c r="G72" s="2">
        <x:v>9.99</x:v>
      </x:c>
      <x:c r="H72" s="2">
        <x:v>11.41</x:v>
      </x:c>
      <x:c r="I72" s="2">
        <x:v>188.96</x:v>
      </x:c>
      <x:c r="J72" s="2" t="s">
        <x:v>62</x:v>
      </x:c>
    </x:row>
    <x:row r="73" ht="15.75" customHeight="1">
      <x:c r="A73" s="11">
        <x:v>45899.0</x:v>
      </x:c>
      <x:c r="B73" s="2" t="s">
        <x:v>126</x:v>
      </x:c>
      <x:c r="C73" s="2" t="s">
        <x:v>33</x:v>
      </x:c>
      <x:c r="D73" s="2">
        <x:v>1.0</x:v>
      </x:c>
      <x:c r="E73" s="2">
        <x:v>29.99</x:v>
      </x:c>
      <x:c r="F73" s="2">
        <x:v>4.0</x:v>
      </x:c>
      <x:c r="G73" s="2">
        <x:v>6.99</x:v>
      </x:c>
      <x:c r="H73" s="2">
        <x:v>2.2</x:v>
      </x:c>
      <x:c r="I73" s="2">
        <x:v>0.0</x:v>
      </x:c>
      <x:c r="J73" s="2" t="s">
        <x:v>53</x:v>
      </x:c>
    </x:row>
    <x:row r="74" ht="15.75" customHeight="1">
      <x:c r="A74" s="11">
        <x:v>45883.0</x:v>
      </x:c>
      <x:c r="B74" s="2" t="s">
        <x:v>127</x:v>
      </x:c>
      <x:c r="C74" s="2" t="s">
        <x:v>36</x:v>
      </x:c>
      <x:c r="D74" s="2">
        <x:v>1.0</x:v>
      </x:c>
      <x:c r="E74" s="2">
        <x:v>34.99</x:v>
      </x:c>
      <x:c r="F74" s="2">
        <x:v>0.0</x:v>
      </x:c>
      <x:c r="G74" s="2">
        <x:v>4.99</x:v>
      </x:c>
      <x:c r="H74" s="2">
        <x:v>3.14</x:v>
      </x:c>
      <x:c r="I74" s="2">
        <x:v>0.0</x:v>
      </x:c>
      <x:c r="J74" s="2" t="s">
        <x:v>62</x:v>
      </x:c>
    </x:row>
    <x:row r="75" ht="15.75" customHeight="1">
      <x:c r="A75" s="11">
        <x:v>45887.0</x:v>
      </x:c>
      <x:c r="B75" s="2" t="s">
        <x:v>128</x:v>
      </x:c>
      <x:c r="C75" s="2" t="s">
        <x:v>31</x:v>
      </x:c>
      <x:c r="D75" s="2">
        <x:v>1.0</x:v>
      </x:c>
      <x:c r="E75" s="2">
        <x:v>34.99</x:v>
      </x:c>
      <x:c r="F75" s="2">
        <x:v>0.0</x:v>
      </x:c>
      <x:c r="G75" s="2">
        <x:v>12.99</x:v>
      </x:c>
      <x:c r="H75" s="2">
        <x:v>3.08</x:v>
      </x:c>
      <x:c r="I75" s="2">
        <x:v>17.5</x:v>
      </x:c>
      <x:c r="J75" s="2" t="s">
        <x:v>53</x:v>
      </x:c>
    </x:row>
    <x:row r="76" ht="15.75" customHeight="1">
      <x:c r="A76" s="11">
        <x:v>45887.0</x:v>
      </x:c>
      <x:c r="B76" s="2" t="s">
        <x:v>129</x:v>
      </x:c>
      <x:c r="C76" s="2" t="s">
        <x:v>36</x:v>
      </x:c>
      <x:c r="D76" s="2">
        <x:v>1.0</x:v>
      </x:c>
      <x:c r="E76" s="2">
        <x:v>24.99</x:v>
      </x:c>
      <x:c r="F76" s="2">
        <x:v>4.0</x:v>
      </x:c>
      <x:c r="G76" s="2">
        <x:v>0.0</x:v>
      </x:c>
      <x:c r="H76" s="2">
        <x:v>2.0</x:v>
      </x:c>
      <x:c r="I76" s="2">
        <x:v>0.0</x:v>
      </x:c>
      <x:c r="J76" s="2" t="s">
        <x:v>62</x:v>
      </x:c>
    </x:row>
    <x:row r="77" ht="15.75" customHeight="1">
      <x:c r="A77" s="11">
        <x:v>45895.0</x:v>
      </x:c>
      <x:c r="B77" s="2" t="s">
        <x:v>130</x:v>
      </x:c>
      <x:c r="C77" s="2" t="s">
        <x:v>28</x:v>
      </x:c>
      <x:c r="D77" s="2">
        <x:v>2.0</x:v>
      </x:c>
      <x:c r="E77" s="2">
        <x:v>49.98</x:v>
      </x:c>
      <x:c r="F77" s="2">
        <x:v>0.0</x:v>
      </x:c>
      <x:c r="G77" s="2">
        <x:v>9.99</x:v>
      </x:c>
      <x:c r="H77" s="2">
        <x:v>3.34</x:v>
      </x:c>
      <x:c r="I77" s="2">
        <x:v>0.0</x:v>
      </x:c>
      <x:c r="J77" s="2" t="s">
        <x:v>56</x:v>
      </x:c>
    </x:row>
    <x:row r="78" ht="15.75" customHeight="1">
      <x:c r="A78" s="11">
        <x:v>45894.0</x:v>
      </x:c>
      <x:c r="B78" s="2" t="s">
        <x:v>131</x:v>
      </x:c>
      <x:c r="C78" s="2" t="s">
        <x:v>31</x:v>
      </x:c>
      <x:c r="D78" s="2">
        <x:v>2.0</x:v>
      </x:c>
      <x:c r="E78" s="2">
        <x:v>79.98</x:v>
      </x:c>
      <x:c r="F78" s="2">
        <x:v>4.0</x:v>
      </x:c>
      <x:c r="G78" s="2">
        <x:v>6.99</x:v>
      </x:c>
      <x:c r="H78" s="2">
        <x:v>4.23</x:v>
      </x:c>
      <x:c r="I78" s="2">
        <x:v>0.0</x:v>
      </x:c>
      <x:c r="J78" s="2" t="s">
        <x:v>56</x:v>
      </x:c>
    </x:row>
    <x:row r="79" ht="15.75" customHeight="1">
      <x:c r="A79" s="11">
        <x:v>45908.0</x:v>
      </x:c>
      <x:c r="B79" s="2" t="s">
        <x:v>132</x:v>
      </x:c>
      <x:c r="C79" s="2" t="s">
        <x:v>29</x:v>
      </x:c>
      <x:c r="D79" s="2">
        <x:v>3.0</x:v>
      </x:c>
      <x:c r="E79" s="2">
        <x:v>119.97</x:v>
      </x:c>
      <x:c r="F79" s="2">
        <x:v>1.6</x:v>
      </x:c>
      <x:c r="G79" s="2">
        <x:v>4.99</x:v>
      </x:c>
      <x:c r="H79" s="2">
        <x:v>10.99</x:v>
      </x:c>
      <x:c r="I79" s="2">
        <x:v>0.0</x:v>
      </x:c>
      <x:c r="J79" s="2" t="s">
        <x:v>53</x:v>
      </x:c>
    </x:row>
    <x:row r="80" ht="15.75" customHeight="1">
      <x:c r="A80" s="11">
        <x:v>45901.0</x:v>
      </x:c>
      <x:c r="B80" s="2" t="s">
        <x:v>133</x:v>
      </x:c>
      <x:c r="C80" s="2" t="s">
        <x:v>36</x:v>
      </x:c>
      <x:c r="D80" s="2">
        <x:v>3.0</x:v>
      </x:c>
      <x:c r="E80" s="2">
        <x:v>134.97</x:v>
      </x:c>
      <x:c r="F80" s="2">
        <x:v>0.0</x:v>
      </x:c>
      <x:c r="G80" s="2">
        <x:v>12.99</x:v>
      </x:c>
      <x:c r="H80" s="2">
        <x:v>9.56</x:v>
      </x:c>
      <x:c r="I80" s="2">
        <x:v>0.0</x:v>
      </x:c>
      <x:c r="J80" s="2" t="s">
        <x:v>56</x:v>
      </x:c>
    </x:row>
    <x:row r="81" ht="15.75" customHeight="1">
      <x:c r="A81" s="11">
        <x:v>45889.0</x:v>
      </x:c>
      <x:c r="B81" s="2" t="s">
        <x:v>134</x:v>
      </x:c>
      <x:c r="C81" s="2" t="s">
        <x:v>28</x:v>
      </x:c>
      <x:c r="D81" s="2">
        <x:v>1.0</x:v>
      </x:c>
      <x:c r="E81" s="2">
        <x:v>34.99</x:v>
      </x:c>
      <x:c r="F81" s="2">
        <x:v>2.4</x:v>
      </x:c>
      <x:c r="G81" s="2">
        <x:v>12.99</x:v>
      </x:c>
      <x:c r="H81" s="2">
        <x:v>2.83</x:v>
      </x:c>
      <x:c r="I81" s="2">
        <x:v>0.0</x:v>
      </x:c>
      <x:c r="J81" s="2" t="s">
        <x:v>56</x:v>
      </x:c>
    </x:row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14.289999961853027" customWidth="1"/>
    <x:col min="2" max="2" width="29.43000030517578" customWidth="1"/>
    <x:col min="3" max="3" width="17.56999969482422" customWidth="1"/>
    <x:col min="4" max="26" width="8.710000038146973" customWidth="1"/>
  </x:cols>
  <x:sheetData>
    <x:row r="1">
      <x:c r="A1" s="5" t="s">
        <x:v>5</x:v>
      </x:c>
      <x:c r="B1" s="5" t="s">
        <x:v>135</x:v>
      </x:c>
      <x:c r="C1" s="5" t="s">
        <x:v>136</x:v>
      </x:c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</x:row>
    <x:row r="2">
      <x:c r="A2" s="2" t="s">
        <x:v>27</x:v>
      </x:c>
      <x:c r="B2" s="2" t="s">
        <x:v>137</x:v>
      </x:c>
      <x:c r="C2" s="2">
        <x:v>3.46</x:v>
      </x:c>
    </x:row>
    <x:row r="3">
      <x:c r="A3" s="2" t="s">
        <x:v>28</x:v>
      </x:c>
      <x:c r="B3" s="2" t="s">
        <x:v>138</x:v>
      </x:c>
      <x:c r="C3" s="2">
        <x:v>3.92</x:v>
      </x:c>
    </x:row>
    <x:row r="4">
      <x:c r="A4" s="2" t="s">
        <x:v>29</x:v>
      </x:c>
      <x:c r="B4" s="2" t="s">
        <x:v>139</x:v>
      </x:c>
      <x:c r="C4" s="2">
        <x:v>3.5</x:v>
      </x:c>
    </x:row>
    <x:row r="5">
      <x:c r="A5" s="2" t="s">
        <x:v>30</x:v>
      </x:c>
      <x:c r="B5" s="2" t="s">
        <x:v>140</x:v>
      </x:c>
      <x:c r="C5" s="2">
        <x:v>3.58</x:v>
      </x:c>
    </x:row>
    <x:row r="6">
      <x:c r="A6" s="2" t="s">
        <x:v>31</x:v>
      </x:c>
      <x:c r="B6" s="2" t="s">
        <x:v>141</x:v>
      </x:c>
      <x:c r="C6" s="2">
        <x:v>4.12</x:v>
      </x:c>
    </x:row>
    <x:row r="7">
      <x:c r="A7" s="2" t="s">
        <x:v>32</x:v>
      </x:c>
      <x:c r="B7" s="2" t="s">
        <x:v>142</x:v>
      </x:c>
      <x:c r="C7" s="2">
        <x:v>8.12</x:v>
      </x:c>
    </x:row>
    <x:row r="8">
      <x:c r="A8" s="2" t="s">
        <x:v>33</x:v>
      </x:c>
      <x:c r="B8" s="2" t="s">
        <x:v>143</x:v>
      </x:c>
      <x:c r="C8" s="2">
        <x:v>4.84</x:v>
      </x:c>
    </x:row>
    <x:row r="9">
      <x:c r="A9" s="2" t="s">
        <x:v>34</x:v>
      </x:c>
      <x:c r="B9" s="2" t="s">
        <x:v>144</x:v>
      </x:c>
      <x:c r="C9" s="2">
        <x:v>7.15</x:v>
      </x:c>
    </x:row>
    <x:row r="10">
      <x:c r="A10" s="2" t="s">
        <x:v>35</x:v>
      </x:c>
      <x:c r="B10" s="2" t="s">
        <x:v>145</x:v>
      </x:c>
      <x:c r="C10" s="2">
        <x:v>8.83</x:v>
      </x:c>
    </x:row>
    <x:row r="11">
      <x:c r="A11" s="2" t="s">
        <x:v>36</x:v>
      </x:c>
      <x:c r="B11" s="2" t="s">
        <x:v>146</x:v>
      </x:c>
      <x:c r="C11" s="2">
        <x:v>3.64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14.289999961853027" customWidth="1"/>
    <x:col min="2" max="2" width="12.710000038146973" customWidth="1"/>
    <x:col min="3" max="3" width="9.430000305175781" customWidth="1"/>
    <x:col min="4" max="4" width="15" customWidth="1"/>
    <x:col min="5" max="26" width="8.710000038146973" customWidth="1"/>
  </x:cols>
  <x:sheetData>
    <x:row r="1">
      <x:c r="A1" s="5" t="s">
        <x:v>5</x:v>
      </x:c>
      <x:c r="B1" s="5" t="s">
        <x:v>147</x:v>
      </x:c>
      <x:c r="C1" s="5" t="s">
        <x:v>20</x:v>
      </x:c>
      <x:c r="D1" s="5" t="s">
        <x:v>21</x:v>
      </x:c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</x:row>
    <x:row r="2">
      <x:c r="A2" s="2" t="s">
        <x:v>27</x:v>
      </x:c>
      <x:c r="B2" s="2" t="s">
        <x:v>148</x:v>
      </x:c>
      <x:c r="C2" s="2">
        <x:v>71.66</x:v>
      </x:c>
      <x:c r="D2" s="2">
        <x:v>729.9</x:v>
      </x:c>
    </x:row>
    <x:row r="3">
      <x:c r="A3" s="2" t="s">
        <x:v>28</x:v>
      </x:c>
      <x:c r="B3" s="2" t="s">
        <x:v>148</x:v>
      </x:c>
      <x:c r="C3" s="2">
        <x:v>40.16</x:v>
      </x:c>
      <x:c r="D3" s="2">
        <x:v>343.27</x:v>
      </x:c>
    </x:row>
    <x:row r="4">
      <x:c r="A4" s="2" t="s">
        <x:v>29</x:v>
      </x:c>
      <x:c r="B4" s="2" t="s">
        <x:v>148</x:v>
      </x:c>
      <x:c r="C4" s="2">
        <x:v>73.03</x:v>
      </x:c>
      <x:c r="D4" s="2">
        <x:v>734.71</x:v>
      </x:c>
    </x:row>
    <x:row r="5">
      <x:c r="A5" s="2" t="s">
        <x:v>30</x:v>
      </x:c>
      <x:c r="B5" s="2" t="s">
        <x:v>148</x:v>
      </x:c>
      <x:c r="C5" s="2">
        <x:v>40.68</x:v>
      </x:c>
      <x:c r="D5" s="2">
        <x:v>369.54</x:v>
      </x:c>
    </x:row>
    <x:row r="6">
      <x:c r="A6" s="2" t="s">
        <x:v>31</x:v>
      </x:c>
      <x:c r="B6" s="2" t="s">
        <x:v>148</x:v>
      </x:c>
      <x:c r="C6" s="2">
        <x:v>66.57</x:v>
      </x:c>
      <x:c r="D6" s="2">
        <x:v>550.18</x:v>
      </x:c>
    </x:row>
    <x:row r="7">
      <x:c r="A7" s="2" t="s">
        <x:v>32</x:v>
      </x:c>
      <x:c r="B7" s="2" t="s">
        <x:v>148</x:v>
      </x:c>
      <x:c r="C7" s="2">
        <x:v>167.37</x:v>
      </x:c>
      <x:c r="D7" s="2">
        <x:v>539.34</x:v>
      </x:c>
    </x:row>
    <x:row r="8">
      <x:c r="A8" s="2" t="s">
        <x:v>33</x:v>
      </x:c>
      <x:c r="B8" s="2" t="s">
        <x:v>148</x:v>
      </x:c>
      <x:c r="C8" s="2">
        <x:v>87.32</x:v>
      </x:c>
      <x:c r="D8" s="2">
        <x:v>657.93</x:v>
      </x:c>
    </x:row>
    <x:row r="9">
      <x:c r="A9" s="2" t="s">
        <x:v>34</x:v>
      </x:c>
      <x:c r="B9" s="2" t="s">
        <x:v>148</x:v>
      </x:c>
      <x:c r="C9" s="2">
        <x:v>140.88</x:v>
      </x:c>
      <x:c r="D9" s="2">
        <x:v>338.45</x:v>
      </x:c>
    </x:row>
    <x:row r="10">
      <x:c r="A10" s="2" t="s">
        <x:v>35</x:v>
      </x:c>
      <x:c r="B10" s="2" t="s">
        <x:v>148</x:v>
      </x:c>
      <x:c r="C10" s="2">
        <x:v>155.18</x:v>
      </x:c>
      <x:c r="D10" s="2">
        <x:v>551.55</x:v>
      </x:c>
    </x:row>
    <x:row r="11">
      <x:c r="A11" s="2" t="s">
        <x:v>36</x:v>
      </x:c>
      <x:c r="B11" s="2" t="s">
        <x:v>148</x:v>
      </x:c>
      <x:c r="C11" s="2">
        <x:v>54.31</x:v>
      </x:c>
      <x:c r="D11" s="2">
        <x:v>447.26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34" customWidth="1"/>
    <x:col min="2" max="2" width="8.710000038146973" customWidth="1"/>
    <x:col min="3" max="3" width="29.139999389648438" customWidth="1"/>
    <x:col min="4" max="26" width="8.710000038146973" customWidth="1"/>
  </x:cols>
  <x:sheetData>
    <x:row r="1">
      <x:c r="A1" s="5" t="s">
        <x:v>149</x:v>
      </x:c>
      <x:c r="B1" s="5" t="s">
        <x:v>150</x:v>
      </x:c>
      <x:c r="C1" s="5" t="s">
        <x:v>151</x:v>
      </x:c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</x:row>
    <x:row r="2">
      <x:c r="A2" s="2" t="s">
        <x:v>152</x:v>
      </x:c>
      <x:c r="B2" s="2" t="s">
        <x:v>153</x:v>
      </x:c>
      <x:c r="C2" s="2" t="s">
        <x:v>154</x:v>
      </x:c>
    </x:row>
    <x:row r="3">
      <x:c r="A3" s="2" t="s">
        <x:v>155</x:v>
      </x:c>
      <x:c r="B3" s="2" t="s">
        <x:v>156</x:v>
      </x:c>
      <x:c r="C3" s="2" t="s">
        <x:v>157</x:v>
      </x:c>
    </x:row>
    <x:row r="4">
      <x:c r="A4" s="2" t="s">
        <x:v>158</x:v>
      </x:c>
      <x:c r="B4" s="2" t="s">
        <x:v>159</x:v>
      </x:c>
      <x:c r="C4" s="2" t="s">
        <x:v>160</x:v>
      </x:c>
    </x:row>
    <x:row r="5">
      <x:c r="A5" s="2" t="s">
        <x:v>161</x:v>
      </x:c>
      <x:c r="B5" s="2" t="s">
        <x:v>162</x:v>
      </x:c>
      <x:c r="C5" s="2" t="s">
        <x:v>163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23" customWidth="1"/>
    <x:col min="2" max="2" width="12.569999694824219" customWidth="1"/>
    <x:col min="3" max="26" width="8.710000038146973" customWidth="1"/>
  </x:cols>
  <x:sheetData>
    <x:row r="1">
      <x:c r="A1" s="5" t="s">
        <x:v>164</x:v>
      </x:c>
      <x:c r="B1" s="5" t="s">
        <x:v>165</x:v>
      </x:c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</x:row>
    <x:row r="2">
      <x:c r="A2" s="2" t="s">
        <x:v>166</x:v>
      </x:c>
      <x:c r="B2" s="12">
        <x:v>1000.0</x:v>
      </x:c>
    </x:row>
    <x:row r="3">
      <x:c r="A3" s="2" t="s">
        <x:v>167</x:v>
      </x:c>
      <x:c r="B3" s="12">
        <x:v>500.0</x:v>
      </x:c>
    </x:row>
    <x:row r="4">
      <x:c r="A4" s="2" t="s">
        <x:v>168</x:v>
      </x:c>
      <x:c r="B4" s="12">
        <x:v>300.0</x:v>
      </x:c>
    </x:row>
    <x:row r="5">
      <x:c r="A5" s="2" t="s">
        <x:v>169</x:v>
      </x:c>
      <x:c r="B5" s="12">
        <x:v>200.0</x:v>
      </x:c>
    </x:row>
    <x:row r="6">
      <x:c r="A6" s="2" t="s">
        <x:v>170</x:v>
      </x:c>
      <x:c r="B6" s="12">
        <x:v>150.0</x:v>
      </x:c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96" hidden="0" customWidth="1"/>
    <x:col min="2" max="2" width="4" hidden="0" customWidth="1"/>
  </x:cols>
  <x:sheetData>
    <x:row r="1" ht="25" customHeight="1">
      <x:c r="A1" s="29" t="str">
        <x:v>GREENTARGET | SHOPIFY PROFIT CALCULATOR</x:v>
      </x:c>
      <x:c r="B1" s="26" t="str"/>
    </x:row>
    <x:row r="2">
      <x:c r="A2" s="30" t="str">
        <x:v>FREE FINANCIAL RESOURCE • PUBLIC-REVIEW VERSION</x:v>
      </x:c>
      <x:c r="B2" s="28" t="str"/>
    </x:row>
    <x:row r="3" ht="25" customHeight="1">
      <x:c r="A3" s="29" t="str">
        <x:v>PURPOSE</x:v>
      </x:c>
      <x:c r="B3" s="26" t="str"/>
    </x:row>
    <x:row r="4">
      <x:c r="A4" s="31" t="str">
        <x:v>Use this model to explore financial performance based on the data and assumptions you enter.</x:v>
      </x:c>
      <x:c r="B4" t="str"/>
    </x:row>
    <x:row r="5" ht="25" customHeight="1">
      <x:c r="A5" s="29" t="str">
        <x:v>HOW TO USE</x:v>
      </x:c>
      <x:c r="B5" s="26" t="str"/>
    </x:row>
    <x:row r="6">
      <x:c r="A6" s="31" t="str">
        <x:v>1. Enter or replace illustrative values in these input areas: Orders; SKU Master; Ad Spend; Settings; Overheads.</x:v>
      </x:c>
      <x:c r="B6" t="str"/>
    </x:row>
    <x:row r="7">
      <x:c r="A7" s="31" t="str">
        <x:v>2. Review calculated results and charts in: Profit Calculator; Dashboard.</x:v>
      </x:c>
      <x:c r="B7" t="str"/>
    </x:row>
    <x:row r="8">
      <x:c r="A8" s="31" t="str">
        <x:v>3. Reconcile the underlying amounts to marketplaces, payment processors, bank accounts, and bookkeeping records.</x:v>
      </x:c>
      <x:c r="B8" t="str"/>
    </x:row>
    <x:row r="9">
      <x:c r="A9" s="31" t="str">
        <x:v>4. Do not make significant decisions solely on an unverified template result.</x:v>
      </x:c>
      <x:c r="B9" t="str"/>
    </x:row>
    <x:row r="10" ht="25" customHeight="1">
      <x:c r="A10" s="29" t="str">
        <x:v>LIMITATIONS</x:v>
      </x:c>
      <x:c r="B10" s="26" t="str"/>
    </x:row>
    <x:row r="11">
      <x:c r="A11" s="31" t="str">
        <x:v>SKU and advertising profitability depend on complete inputs, attribution rules, refunds, fees, shipping, and allocated overhead assumptions.</x:v>
      </x:c>
      <x:c r="B11" t="str"/>
    </x:row>
    <x:row r="12">
      <x:c r="A12" s="31" t="str">
        <x:v>Any included example transactions are illustrative only; verify the source data and formulas before public distribution.</x:v>
      </x:c>
      <x:c r="B12" t="str"/>
    </x:row>
    <x:row r="13" ht="25" customHeight="1">
      <x:c r="A13" s="29" t="str">
        <x:v>USAGE &amp; PROFESSIONAL GUIDANCE</x:v>
      </x:c>
      <x:c r="B13" s="26" t="str"/>
    </x:row>
    <x:row r="14">
      <x:c r="A14" s="31" t="str">
        <x:v>Free for personal or internal business use; do not resell or repackage commercially. Not accounting assurance or personalized advice.</x:v>
      </x:c>
      <x:c r="B14" t="str"/>
    </x:row>
    <x:row r="15">
      <x:c r="A15" s="31" t="str">
        <x:v>https://greentargetaccounting.com</x:v>
      </x:c>
      <x:c r="B15" t="str"/>
    </x:row>
    <x:row r="16">
      <x:c r="A16" s="31" t="str">
        <x:v>https://calendly.com/greentarget/ecommerce-accounting-financial-review-consultation</x:v>
      </x:c>
      <x:c r="B16" t="str"/>
    </x:row>
    <x:row r="17" ht="25" customHeight="1">
      <x:c r="A17" s="29" t="str">
        <x:v>RELEASE STATUS</x:v>
      </x:c>
      <x:c r="B17" s="26" t="str"/>
    </x:row>
    <x:row r="18">
      <x:c r="A18" s="31" t="str">
        <x:v>PUBLIC REVIEW • NOT YET APPROVED FOR WEBSITE DOWNLOAD</x:v>
      </x:c>
      <x:c r="B18" t="str"/>
    </x:row>
    <x:row r="19">
      <x:c r="A19" s="31" t="str">
        <x:v>Source workbook model retained; detailed formula and confidentiality audit pending.</x:v>
      </x:c>
      <x:c r="B19" t="str"/>
    </x:row>
  </x:sheetData>
  <x:pageMargins left="0.7" right="0.7" top="0.75" bottom="0.75" header="0.3" footer="0.3"/>
</x:worksheet>
</file>